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tabRatio="962" activeTab="0"/>
  </bookViews>
  <sheets>
    <sheet name="80km AD" sheetId="1" r:id="rId1"/>
    <sheet name="Curta AD" sheetId="2" r:id="rId2"/>
    <sheet name="Curta YR" sheetId="3" r:id="rId3"/>
    <sheet name="GRADUADO" sheetId="4" r:id="rId4"/>
    <sheet name="Aberta" sheetId="5" r:id="rId5"/>
    <sheet name="Plan1" sheetId="6" state="hidden" r:id="rId6"/>
  </sheets>
  <definedNames/>
  <calcPr fullCalcOnLoad="1"/>
</workbook>
</file>

<file path=xl/sharedStrings.xml><?xml version="1.0" encoding="utf-8"?>
<sst xmlns="http://schemas.openxmlformats.org/spreadsheetml/2006/main" count="479" uniqueCount="252">
  <si>
    <t>distancia</t>
  </si>
  <si>
    <t>vel max</t>
  </si>
  <si>
    <t>vel min</t>
  </si>
  <si>
    <t>tp desc</t>
  </si>
  <si>
    <t>colete</t>
  </si>
  <si>
    <t>fc1</t>
  </si>
  <si>
    <t>fc2</t>
  </si>
  <si>
    <t>fc3</t>
  </si>
  <si>
    <t>fc4</t>
  </si>
  <si>
    <t>Colocação</t>
  </si>
  <si>
    <t>Colete</t>
  </si>
  <si>
    <t>Cavaleiro</t>
  </si>
  <si>
    <t>Cavalo</t>
  </si>
  <si>
    <t>Largada</t>
  </si>
  <si>
    <t>Chegada</t>
  </si>
  <si>
    <t>Chegada 2</t>
  </si>
  <si>
    <t>Vet In</t>
  </si>
  <si>
    <t>Vet In 2</t>
  </si>
  <si>
    <t>ELIM</t>
  </si>
  <si>
    <t>Vet1</t>
  </si>
  <si>
    <t>Vel1</t>
  </si>
  <si>
    <t>FC1</t>
  </si>
  <si>
    <t>Pts1</t>
  </si>
  <si>
    <t>Vet2</t>
  </si>
  <si>
    <t>Vel2</t>
  </si>
  <si>
    <t>FC2</t>
  </si>
  <si>
    <t>Pts2</t>
  </si>
  <si>
    <t>Final</t>
  </si>
  <si>
    <t>Pts</t>
  </si>
  <si>
    <t>Tp Max</t>
  </si>
  <si>
    <t>Tp Min</t>
  </si>
  <si>
    <t>Anel 1</t>
  </si>
  <si>
    <t>Anel 2</t>
  </si>
  <si>
    <t>Adiantamento</t>
  </si>
  <si>
    <t>Pen</t>
  </si>
  <si>
    <t>Min_Ad</t>
  </si>
  <si>
    <t>Pen1</t>
  </si>
  <si>
    <t>Relargada</t>
  </si>
  <si>
    <t>Pen2</t>
  </si>
  <si>
    <t>PONTOS</t>
  </si>
  <si>
    <t>ABERTA ADULTO</t>
  </si>
  <si>
    <t>ABERTA MIRIM</t>
  </si>
  <si>
    <t>ABERTA CRIOULO</t>
  </si>
  <si>
    <t>GRADUADA ADULTO</t>
  </si>
  <si>
    <t>GRADUADA JOVEM</t>
  </si>
  <si>
    <t>GRADUADA MIRIM</t>
  </si>
  <si>
    <t>GRADUADA CRIOULO</t>
  </si>
  <si>
    <t>Min_Ad1</t>
  </si>
  <si>
    <t>ABERTA JOVEM</t>
  </si>
  <si>
    <t>Jaleco</t>
  </si>
  <si>
    <t>BPM1</t>
  </si>
  <si>
    <t>BPM2</t>
  </si>
  <si>
    <t>BPM3</t>
  </si>
  <si>
    <t>BPM4</t>
  </si>
  <si>
    <t>ANDRÉ MATTOS HORTA  </t>
  </si>
  <si>
    <t>SHINAYA</t>
  </si>
  <si>
    <t>TELMO JOSE SOUSA GOIS  </t>
  </si>
  <si>
    <t>EL GAZAAL DIN RET</t>
  </si>
  <si>
    <t>VAGNER SANTOS  </t>
  </si>
  <si>
    <t>D JOK PY</t>
  </si>
  <si>
    <t>MACIEL SANTOS  </t>
  </si>
  <si>
    <t>DESTINADO TRIO</t>
  </si>
  <si>
    <t>RENATA SABINO SALVADOR  </t>
  </si>
  <si>
    <t>NAOMI</t>
  </si>
  <si>
    <t>PAULO CESAR VILAÇA RODRIGUES  </t>
  </si>
  <si>
    <t>STAX VOLT RACH</t>
  </si>
  <si>
    <t>JEN FELLINE EL DINN</t>
  </si>
  <si>
    <t>CELSO ALEXANDRE ALVES  </t>
  </si>
  <si>
    <t>DAKAR SAHARA</t>
  </si>
  <si>
    <t>GUILHERME DINIZ DE ALMEIDA  </t>
  </si>
  <si>
    <t>BINT PETRA</t>
  </si>
  <si>
    <t>CORI DINIZ COSTA JUNIOR  </t>
  </si>
  <si>
    <t>ABDEL SAHARA</t>
  </si>
  <si>
    <t>BRUNO MORELLI FARIA  </t>
  </si>
  <si>
    <t>FAYA PRINCE HVP</t>
  </si>
  <si>
    <t>JOSÉ UBIRACI SOARES BATISTA  </t>
  </si>
  <si>
    <t>GISELLI DA SÃO JOSÉ</t>
  </si>
  <si>
    <t>Jose antonio da Silva Machado</t>
  </si>
  <si>
    <t>Jarano Trio</t>
  </si>
  <si>
    <t>Rafael Renno</t>
  </si>
  <si>
    <t>Poeira MD</t>
  </si>
  <si>
    <t>Elim</t>
  </si>
  <si>
    <t>Pontos</t>
  </si>
  <si>
    <t>DANIEL MOURA DORIA GRANDE  </t>
  </si>
  <si>
    <t>VERÇUZ TRIO</t>
  </si>
  <si>
    <t>LEONARDO DE CARVALHO BARBOSA  </t>
  </si>
  <si>
    <t>DURANO TRIO</t>
  </si>
  <si>
    <t>JOSE APARECIDO GOMES  </t>
  </si>
  <si>
    <t>JEN HEESPERADO</t>
  </si>
  <si>
    <t>LEONARDO FERREIRA DOS SANTOS  </t>
  </si>
  <si>
    <t>JEDDAH EL HYLAN</t>
  </si>
  <si>
    <t>GABRIELA CARVALHO MOREIRA DE ABREU  </t>
  </si>
  <si>
    <t>POCAHONTAS HVP</t>
  </si>
  <si>
    <t>ELLINTON ROCHA MARTINS  </t>
  </si>
  <si>
    <t>JOLIE EL HYLAN</t>
  </si>
  <si>
    <t>FERNANDA CARVALHO MOREIRA DE ABREU �</t>
  </si>
  <si>
    <t>DUBAI</t>
  </si>
  <si>
    <t>1ª ETAPA CAMPEONATO MINEIRO 2014</t>
  </si>
  <si>
    <t>FAZENDA CONFINS - HARAS TRIO</t>
  </si>
  <si>
    <t>80KM NAC AD</t>
  </si>
  <si>
    <t>Resultado Final</t>
  </si>
  <si>
    <t>80 km</t>
  </si>
  <si>
    <t>Anel</t>
  </si>
  <si>
    <t>Vet IN</t>
  </si>
  <si>
    <t>Recup</t>
  </si>
  <si>
    <t>FC</t>
  </si>
  <si>
    <t>Vel Trilha</t>
  </si>
  <si>
    <t>Vel Anel</t>
  </si>
  <si>
    <t>Vel Media</t>
  </si>
  <si>
    <t>Rec Total</t>
  </si>
  <si>
    <t>Dif 1°</t>
  </si>
  <si>
    <t>14.46</t>
  </si>
  <si>
    <t>13.78</t>
  </si>
  <si>
    <t>ALVARO FIUSA BARCELLOS  </t>
  </si>
  <si>
    <t>16.76</t>
  </si>
  <si>
    <t>15.9</t>
  </si>
  <si>
    <t>14.61</t>
  </si>
  <si>
    <t>FHANTON DA SÃO JOSÉ</t>
  </si>
  <si>
    <t>21.46</t>
  </si>
  <si>
    <t>15.81</t>
  </si>
  <si>
    <t>14.35</t>
  </si>
  <si>
    <t>13.92</t>
  </si>
  <si>
    <t>MIKAEL ARRAIS HODON  </t>
  </si>
  <si>
    <t>16.55</t>
  </si>
  <si>
    <t>15.85</t>
  </si>
  <si>
    <t>14.68</t>
  </si>
  <si>
    <t>THAYNA HEC</t>
  </si>
  <si>
    <t>20.83</t>
  </si>
  <si>
    <t>15.79</t>
  </si>
  <si>
    <t>13.8</t>
  </si>
  <si>
    <t>RENATO MORAES SALVADOR SILVA  </t>
  </si>
  <si>
    <t>15.82</t>
  </si>
  <si>
    <t>15.23</t>
  </si>
  <si>
    <t>14.38</t>
  </si>
  <si>
    <t>THOR HEC</t>
  </si>
  <si>
    <t>16.45</t>
  </si>
  <si>
    <t>14.82</t>
  </si>
  <si>
    <t>14.48</t>
  </si>
  <si>
    <t>13.77</t>
  </si>
  <si>
    <t>PEDRO STEFANI MARINO  </t>
  </si>
  <si>
    <t>14.64</t>
  </si>
  <si>
    <t>13.94</t>
  </si>
  <si>
    <t>13.84</t>
  </si>
  <si>
    <t>ABSOLLUTO VE</t>
  </si>
  <si>
    <t>18.57</t>
  </si>
  <si>
    <t>14.73</t>
  </si>
  <si>
    <t>14.49</t>
  </si>
  <si>
    <t>13.36</t>
  </si>
  <si>
    <t>AUDE BEURDOUCHE MACHADO  </t>
  </si>
  <si>
    <t>14.77</t>
  </si>
  <si>
    <t>14.16</t>
  </si>
  <si>
    <t>13.69</t>
  </si>
  <si>
    <t>EKSOTIKA RACH</t>
  </si>
  <si>
    <t>19.5</t>
  </si>
  <si>
    <t>Não Completou</t>
  </si>
  <si>
    <t>14.4</t>
  </si>
  <si>
    <t>RAFAEL SABINO SALVADOR  </t>
  </si>
  <si>
    <t>16.46</t>
  </si>
  <si>
    <t>15.75</t>
  </si>
  <si>
    <t>14.7</t>
  </si>
  <si>
    <t>DODE TRIO</t>
  </si>
  <si>
    <t>25.23</t>
  </si>
  <si>
    <t>16.32</t>
  </si>
  <si>
    <t>la</t>
  </si>
  <si>
    <t>14.07</t>
  </si>
  <si>
    <t>EDMILSON SANTOS  </t>
  </si>
  <si>
    <t>15.96</t>
  </si>
  <si>
    <t>14.01</t>
  </si>
  <si>
    <t>DOM TRIO</t>
  </si>
  <si>
    <t>me</t>
  </si>
  <si>
    <t>12.58</t>
  </si>
  <si>
    <t>12.35</t>
  </si>
  <si>
    <t>EMERSON SANTIAGO RET  </t>
  </si>
  <si>
    <t>13.37</t>
  </si>
  <si>
    <t>12.76</t>
  </si>
  <si>
    <t>MASCARENHA ENDURANCE</t>
  </si>
  <si>
    <t>12.92</t>
  </si>
  <si>
    <t>JONAS SAMPAIO RATTI  </t>
  </si>
  <si>
    <t>13.33</t>
  </si>
  <si>
    <t>11.69</t>
  </si>
  <si>
    <t>12.36</t>
  </si>
  <si>
    <t>SIR GALAHAD CVV</t>
  </si>
  <si>
    <t>CURTA ADULTO</t>
  </si>
  <si>
    <t>66 km</t>
  </si>
  <si>
    <t>14.33</t>
  </si>
  <si>
    <t>13.3</t>
  </si>
  <si>
    <t>CHRISTIIANO FERREIRA DE CAMARGO MESQUITA  </t>
  </si>
  <si>
    <t>17.1</t>
  </si>
  <si>
    <t>15.86</t>
  </si>
  <si>
    <t>14.34</t>
  </si>
  <si>
    <t>MOZART</t>
  </si>
  <si>
    <t>19.45</t>
  </si>
  <si>
    <t>15.51</t>
  </si>
  <si>
    <t>15.46</t>
  </si>
  <si>
    <t>14.5</t>
  </si>
  <si>
    <t>LUCAS MANETTA B. DE LANA �</t>
  </si>
  <si>
    <t>15.21</t>
  </si>
  <si>
    <t>14.53</t>
  </si>
  <si>
    <t>14.51</t>
  </si>
  <si>
    <t>KOBAY ACAN</t>
  </si>
  <si>
    <t>18.41</t>
  </si>
  <si>
    <t>15.45</t>
  </si>
  <si>
    <t>15.48</t>
  </si>
  <si>
    <t>14.54</t>
  </si>
  <si>
    <t>GUILHERME FERREIRA SANTOS  </t>
  </si>
  <si>
    <t>15.22</t>
  </si>
  <si>
    <t>14.13</t>
  </si>
  <si>
    <t>RAFAL VAN RYAD</t>
  </si>
  <si>
    <t>16.78</t>
  </si>
  <si>
    <t>14.98</t>
  </si>
  <si>
    <t>11.82</t>
  </si>
  <si>
    <t>11.13</t>
  </si>
  <si>
    <t>LEONARDO DIAS MOREIRA DE ABREU  </t>
  </si>
  <si>
    <t>10.69</t>
  </si>
  <si>
    <t>10.12</t>
  </si>
  <si>
    <t>10.65</t>
  </si>
  <si>
    <t>SEPHORA EL HYLAN</t>
  </si>
  <si>
    <t>13.04</t>
  </si>
  <si>
    <t>11.25</t>
  </si>
  <si>
    <t>13.11</t>
  </si>
  <si>
    <t>ARTUR EMILIO LEONARDI TIBURCIO  </t>
  </si>
  <si>
    <t>9.47</t>
  </si>
  <si>
    <t>8.42</t>
  </si>
  <si>
    <t>10.5</t>
  </si>
  <si>
    <t>REGULUS VE</t>
  </si>
  <si>
    <t>ret</t>
  </si>
  <si>
    <t>CURTA YOUNG</t>
  </si>
  <si>
    <t>16.15</t>
  </si>
  <si>
    <t>15.16</t>
  </si>
  <si>
    <t>Eduardo Rocha Milanezi Aguero  </t>
  </si>
  <si>
    <t>16.09</t>
  </si>
  <si>
    <t>14.84</t>
  </si>
  <si>
    <t>15.02</t>
  </si>
  <si>
    <t>TAYBE EL DINAR</t>
  </si>
  <si>
    <t>18.54</t>
  </si>
  <si>
    <t>15.88</t>
  </si>
  <si>
    <t>14.97</t>
  </si>
  <si>
    <t>14.2</t>
  </si>
  <si>
    <t>TIAGO MANETTA B. DE LANA  </t>
  </si>
  <si>
    <t>15.67</t>
  </si>
  <si>
    <t>15.19</t>
  </si>
  <si>
    <t>14.63</t>
  </si>
  <si>
    <t>NURI EL DINN</t>
  </si>
  <si>
    <t>18.11</t>
  </si>
  <si>
    <t>15.49</t>
  </si>
  <si>
    <t>GIULIA MESSINA SANTOS  </t>
  </si>
  <si>
    <t>15.28</t>
  </si>
  <si>
    <t>14.17</t>
  </si>
  <si>
    <t>14.36</t>
  </si>
  <si>
    <t>CABO FRIO</t>
  </si>
  <si>
    <t>16.77</t>
  </si>
  <si>
    <t>MARCEL DUBOC DA COSTA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</si>
</sst>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rgb="FFFFFFFF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wrapText="1"/>
    </xf>
    <xf numFmtId="21" fontId="42" fillId="34" borderId="10" xfId="0" applyNumberFormat="1" applyFont="1" applyFill="1" applyBorder="1" applyAlignment="1">
      <alignment wrapText="1"/>
    </xf>
    <xf numFmtId="0" fontId="42" fillId="34" borderId="1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1" xfId="0" applyFont="1" applyFill="1" applyBorder="1" applyAlignment="1">
      <alignment/>
    </xf>
    <xf numFmtId="0" fontId="7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1" fontId="42" fillId="34" borderId="10" xfId="0" applyNumberFormat="1" applyFont="1" applyFill="1" applyBorder="1" applyAlignment="1">
      <alignment horizontal="center" wrapText="1"/>
    </xf>
    <xf numFmtId="0" fontId="8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21" fontId="0" fillId="34" borderId="0" xfId="0" applyNumberFormat="1" applyFill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0" fillId="34" borderId="0" xfId="0" applyNumberFormat="1" applyFill="1" applyAlignment="1">
      <alignment/>
    </xf>
    <xf numFmtId="21" fontId="3" fillId="34" borderId="0" xfId="0" applyNumberFormat="1" applyFont="1" applyFill="1" applyAlignment="1">
      <alignment horizontal="center"/>
    </xf>
    <xf numFmtId="14" fontId="0" fillId="34" borderId="0" xfId="0" applyNumberFormat="1" applyFill="1" applyAlignment="1">
      <alignment/>
    </xf>
    <xf numFmtId="0" fontId="43" fillId="34" borderId="0" xfId="0" applyFont="1" applyFill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21" fontId="43" fillId="34" borderId="12" xfId="0" applyNumberFormat="1" applyFont="1" applyFill="1" applyBorder="1" applyAlignment="1">
      <alignment horizontal="center" wrapText="1"/>
    </xf>
    <xf numFmtId="21" fontId="43" fillId="34" borderId="13" xfId="0" applyNumberFormat="1" applyFont="1" applyFill="1" applyBorder="1" applyAlignment="1">
      <alignment horizontal="center" wrapText="1"/>
    </xf>
    <xf numFmtId="0" fontId="43" fillId="34" borderId="14" xfId="0" applyFont="1" applyFill="1" applyBorder="1" applyAlignment="1">
      <alignment horizontal="left" wrapText="1"/>
    </xf>
    <xf numFmtId="21" fontId="43" fillId="34" borderId="0" xfId="0" applyNumberFormat="1" applyFont="1" applyFill="1" applyAlignment="1">
      <alignment horizontal="center" wrapText="1"/>
    </xf>
    <xf numFmtId="21" fontId="43" fillId="34" borderId="15" xfId="0" applyNumberFormat="1" applyFont="1" applyFill="1" applyBorder="1" applyAlignment="1">
      <alignment horizontal="center" wrapText="1"/>
    </xf>
    <xf numFmtId="0" fontId="43" fillId="34" borderId="16" xfId="0" applyFont="1" applyFill="1" applyBorder="1" applyAlignment="1">
      <alignment horizontal="center"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4" fillId="35" borderId="19" xfId="0" applyFont="1" applyFill="1" applyBorder="1" applyAlignment="1">
      <alignment horizontal="center" wrapText="1"/>
    </xf>
    <xf numFmtId="0" fontId="0" fillId="34" borderId="15" xfId="0" applyFill="1" applyBorder="1" applyAlignment="1">
      <alignment/>
    </xf>
    <xf numFmtId="0" fontId="43" fillId="34" borderId="0" xfId="0" applyFont="1" applyFill="1" applyAlignment="1">
      <alignment horizontal="center"/>
    </xf>
    <xf numFmtId="21" fontId="3" fillId="34" borderId="0" xfId="0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173" fontId="0" fillId="34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21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1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3" fillId="34" borderId="0" xfId="0" applyFont="1" applyFill="1" applyAlignment="1">
      <alignment horizontal="center" wrapText="1"/>
    </xf>
    <xf numFmtId="0" fontId="45" fillId="34" borderId="0" xfId="0" applyFont="1" applyFill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8515625" style="4" bestFit="1" customWidth="1"/>
    <col min="2" max="2" width="5.421875" style="4" customWidth="1"/>
    <col min="3" max="3" width="4.00390625" style="4" customWidth="1"/>
    <col min="4" max="4" width="8.00390625" style="4" customWidth="1"/>
    <col min="5" max="8" width="7.00390625" style="4" customWidth="1"/>
    <col min="9" max="9" width="2.57421875" style="4" customWidth="1"/>
    <col min="10" max="10" width="7.28125" style="4" customWidth="1"/>
    <col min="11" max="11" width="6.421875" style="4" customWidth="1"/>
    <col min="12" max="12" width="7.7109375" style="4" customWidth="1"/>
    <col min="13" max="13" width="7.140625" style="4" customWidth="1"/>
    <col min="14" max="14" width="7.00390625" style="4" customWidth="1"/>
    <col min="15" max="16384" width="9.140625" style="4" customWidth="1"/>
  </cols>
  <sheetData>
    <row r="1" ht="15">
      <c r="A1" s="4" t="s">
        <v>97</v>
      </c>
    </row>
    <row r="2" ht="15">
      <c r="A2" s="4" t="s">
        <v>98</v>
      </c>
    </row>
    <row r="3" ht="15">
      <c r="A3" s="26">
        <v>41741</v>
      </c>
    </row>
    <row r="4" spans="1:14" ht="15">
      <c r="A4" s="50" t="s">
        <v>99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6" ht="15">
      <c r="A6" s="4" t="s">
        <v>100</v>
      </c>
    </row>
    <row r="7" ht="15">
      <c r="A7" s="4" t="s">
        <v>101</v>
      </c>
    </row>
    <row r="8" spans="1:14" ht="15.75" thickBot="1">
      <c r="A8" s="27"/>
      <c r="B8" s="27" t="s">
        <v>10</v>
      </c>
      <c r="C8" s="27" t="s">
        <v>102</v>
      </c>
      <c r="D8" s="27" t="s">
        <v>9</v>
      </c>
      <c r="E8" s="27" t="s">
        <v>13</v>
      </c>
      <c r="F8" s="27" t="s">
        <v>14</v>
      </c>
      <c r="G8" s="27" t="s">
        <v>103</v>
      </c>
      <c r="H8" s="27" t="s">
        <v>104</v>
      </c>
      <c r="I8" s="27" t="s">
        <v>105</v>
      </c>
      <c r="J8" s="27" t="s">
        <v>106</v>
      </c>
      <c r="K8" s="27" t="s">
        <v>107</v>
      </c>
      <c r="L8" s="27" t="s">
        <v>108</v>
      </c>
      <c r="M8" s="27" t="s">
        <v>109</v>
      </c>
      <c r="N8" s="27" t="s">
        <v>110</v>
      </c>
    </row>
    <row r="9" spans="1:14" ht="15">
      <c r="A9" s="37">
        <v>1</v>
      </c>
      <c r="B9" s="28">
        <v>7</v>
      </c>
      <c r="C9" s="28">
        <v>1</v>
      </c>
      <c r="D9" s="28">
        <v>5</v>
      </c>
      <c r="E9" s="29">
        <v>0.3333333333333333</v>
      </c>
      <c r="F9" s="29">
        <v>0.4342013888888889</v>
      </c>
      <c r="G9" s="29">
        <v>0.4391898148148148</v>
      </c>
      <c r="H9" s="29">
        <v>0.0049884259259259265</v>
      </c>
      <c r="I9" s="28"/>
      <c r="J9" s="28" t="s">
        <v>111</v>
      </c>
      <c r="K9" s="28" t="s">
        <v>112</v>
      </c>
      <c r="L9" s="28" t="s">
        <v>112</v>
      </c>
      <c r="M9" s="29">
        <v>0.0049884259259259265</v>
      </c>
      <c r="N9" s="30">
        <v>0.0022222222222222222</v>
      </c>
    </row>
    <row r="10" spans="1:14" ht="15">
      <c r="A10" s="31" t="s">
        <v>113</v>
      </c>
      <c r="C10" s="27">
        <v>2</v>
      </c>
      <c r="D10" s="27">
        <v>3</v>
      </c>
      <c r="E10" s="32">
        <v>0.46696759259259263</v>
      </c>
      <c r="F10" s="32">
        <v>0.5315972222222222</v>
      </c>
      <c r="G10" s="32">
        <v>0.5351041666666666</v>
      </c>
      <c r="H10" s="32">
        <v>0.0035069444444444445</v>
      </c>
      <c r="I10" s="27"/>
      <c r="J10" s="27" t="s">
        <v>114</v>
      </c>
      <c r="K10" s="27" t="s">
        <v>115</v>
      </c>
      <c r="L10" s="27" t="s">
        <v>116</v>
      </c>
      <c r="M10" s="32">
        <v>0.00849537037037037</v>
      </c>
      <c r="N10" s="33">
        <v>0.0010648148148148147</v>
      </c>
    </row>
    <row r="11" spans="1:14" ht="15">
      <c r="A11" s="31" t="s">
        <v>117</v>
      </c>
      <c r="C11" s="27">
        <v>3</v>
      </c>
      <c r="D11" s="27">
        <v>1</v>
      </c>
      <c r="E11" s="32">
        <v>0.5628819444444445</v>
      </c>
      <c r="F11" s="32">
        <v>0.5997800925925926</v>
      </c>
      <c r="G11" s="32">
        <v>0.6061458333333333</v>
      </c>
      <c r="H11" s="32">
        <v>0.00636574074074074</v>
      </c>
      <c r="I11" s="27"/>
      <c r="J11" s="27" t="s">
        <v>118</v>
      </c>
      <c r="K11" s="27" t="s">
        <v>118</v>
      </c>
      <c r="L11" s="27" t="s">
        <v>119</v>
      </c>
      <c r="M11" s="27"/>
      <c r="N11" s="33">
        <v>0.006585648148148147</v>
      </c>
    </row>
    <row r="12" spans="1:14" ht="15.75" thickBot="1">
      <c r="A12" s="34" t="s">
        <v>119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ht="15.75" thickBot="1">
      <c r="A13" s="27"/>
    </row>
    <row r="14" spans="1:14" ht="15">
      <c r="A14" s="37">
        <v>2</v>
      </c>
      <c r="B14" s="28">
        <v>11</v>
      </c>
      <c r="C14" s="28">
        <v>1</v>
      </c>
      <c r="D14" s="28">
        <v>3</v>
      </c>
      <c r="E14" s="29">
        <v>0.3333333333333333</v>
      </c>
      <c r="F14" s="29">
        <v>0.4349537037037037</v>
      </c>
      <c r="G14" s="29">
        <v>0.43810185185185185</v>
      </c>
      <c r="H14" s="29">
        <v>0.003148148148148148</v>
      </c>
      <c r="I14" s="28"/>
      <c r="J14" s="28" t="s">
        <v>120</v>
      </c>
      <c r="K14" s="28" t="s">
        <v>121</v>
      </c>
      <c r="L14" s="28" t="s">
        <v>121</v>
      </c>
      <c r="M14" s="29">
        <v>0.003148148148148148</v>
      </c>
      <c r="N14" s="30">
        <v>0.0011342592592592591</v>
      </c>
    </row>
    <row r="15" spans="1:14" ht="15">
      <c r="A15" s="31" t="s">
        <v>122</v>
      </c>
      <c r="C15" s="27">
        <v>2</v>
      </c>
      <c r="D15" s="27">
        <v>2</v>
      </c>
      <c r="E15" s="32">
        <v>0.46587962962962964</v>
      </c>
      <c r="F15" s="32">
        <v>0.5313194444444445</v>
      </c>
      <c r="G15" s="32">
        <v>0.534224537037037</v>
      </c>
      <c r="H15" s="32">
        <v>0.002905092592592593</v>
      </c>
      <c r="I15" s="27"/>
      <c r="J15" s="27" t="s">
        <v>123</v>
      </c>
      <c r="K15" s="27" t="s">
        <v>124</v>
      </c>
      <c r="L15" s="27" t="s">
        <v>125</v>
      </c>
      <c r="M15" s="32">
        <v>0.006053240740740741</v>
      </c>
      <c r="N15" s="33">
        <v>0.00018518518518518518</v>
      </c>
    </row>
    <row r="16" spans="1:14" ht="15">
      <c r="A16" s="31" t="s">
        <v>126</v>
      </c>
      <c r="C16" s="27">
        <v>3</v>
      </c>
      <c r="D16" s="27">
        <v>2</v>
      </c>
      <c r="E16" s="32">
        <v>0.5620023148148149</v>
      </c>
      <c r="F16" s="32">
        <v>0.6</v>
      </c>
      <c r="G16" s="32">
        <v>0.6071064814814815</v>
      </c>
      <c r="H16" s="32">
        <v>0.007106481481481481</v>
      </c>
      <c r="I16" s="27"/>
      <c r="J16" s="27" t="s">
        <v>127</v>
      </c>
      <c r="K16" s="27" t="s">
        <v>127</v>
      </c>
      <c r="L16" s="27" t="s">
        <v>128</v>
      </c>
      <c r="M16" s="27"/>
      <c r="N16" s="33">
        <v>0.006805555555555557</v>
      </c>
    </row>
    <row r="17" spans="1:14" ht="15.75" thickBot="1">
      <c r="A17" s="34" t="s">
        <v>128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ht="15.75" thickBot="1">
      <c r="A18" s="27"/>
    </row>
    <row r="19" spans="1:14" ht="15">
      <c r="A19" s="37">
        <v>3</v>
      </c>
      <c r="B19" s="28">
        <v>1</v>
      </c>
      <c r="C19" s="28">
        <v>1</v>
      </c>
      <c r="D19" s="28">
        <v>4</v>
      </c>
      <c r="E19" s="29">
        <v>0.3333333333333333</v>
      </c>
      <c r="F19" s="29">
        <v>0.43493055555555554</v>
      </c>
      <c r="G19" s="29">
        <v>0.4390277777777778</v>
      </c>
      <c r="H19" s="29">
        <v>0.004097222222222223</v>
      </c>
      <c r="I19" s="28"/>
      <c r="J19" s="28" t="s">
        <v>120</v>
      </c>
      <c r="K19" s="28" t="s">
        <v>129</v>
      </c>
      <c r="L19" s="28" t="s">
        <v>129</v>
      </c>
      <c r="M19" s="29">
        <v>0.004097222222222223</v>
      </c>
      <c r="N19" s="30">
        <v>0.0020601851851851853</v>
      </c>
    </row>
    <row r="20" spans="1:14" ht="15">
      <c r="A20" s="31" t="s">
        <v>130</v>
      </c>
      <c r="C20" s="27">
        <v>2</v>
      </c>
      <c r="D20" s="27">
        <v>4</v>
      </c>
      <c r="E20" s="32">
        <v>0.46680555555555553</v>
      </c>
      <c r="F20" s="32">
        <v>0.5353009259259259</v>
      </c>
      <c r="G20" s="32">
        <v>0.5379166666666667</v>
      </c>
      <c r="H20" s="32">
        <v>0.002615740740740741</v>
      </c>
      <c r="I20" s="27"/>
      <c r="J20" s="27" t="s">
        <v>131</v>
      </c>
      <c r="K20" s="27" t="s">
        <v>132</v>
      </c>
      <c r="L20" s="27" t="s">
        <v>133</v>
      </c>
      <c r="M20" s="32">
        <v>0.006712962962962962</v>
      </c>
      <c r="N20" s="33">
        <v>0.0038773148148148143</v>
      </c>
    </row>
    <row r="21" spans="1:14" ht="15">
      <c r="A21" s="31" t="s">
        <v>134</v>
      </c>
      <c r="C21" s="27">
        <v>3</v>
      </c>
      <c r="D21" s="27">
        <v>3</v>
      </c>
      <c r="E21" s="32">
        <v>0.5656944444444444</v>
      </c>
      <c r="F21" s="32">
        <v>0.6138078703703703</v>
      </c>
      <c r="G21" s="32">
        <v>0.6188194444444445</v>
      </c>
      <c r="H21" s="32">
        <v>0.005011574074074074</v>
      </c>
      <c r="I21" s="27"/>
      <c r="J21" s="27" t="s">
        <v>135</v>
      </c>
      <c r="K21" s="27" t="s">
        <v>135</v>
      </c>
      <c r="L21" s="27" t="s">
        <v>136</v>
      </c>
      <c r="M21" s="27"/>
      <c r="N21" s="33">
        <v>0.020613425925925927</v>
      </c>
    </row>
    <row r="22" spans="1:14" ht="15.75" thickBot="1">
      <c r="A22" s="34" t="s">
        <v>136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ht="15.75" thickBot="1">
      <c r="A23" s="27"/>
    </row>
    <row r="24" spans="1:14" ht="15">
      <c r="A24" s="37">
        <v>4</v>
      </c>
      <c r="B24" s="28">
        <v>2</v>
      </c>
      <c r="C24" s="28">
        <v>1</v>
      </c>
      <c r="D24" s="28">
        <v>6</v>
      </c>
      <c r="E24" s="29">
        <v>0.3333333333333333</v>
      </c>
      <c r="F24" s="29">
        <v>0.43402777777777773</v>
      </c>
      <c r="G24" s="29">
        <v>0.43922453703703707</v>
      </c>
      <c r="H24" s="29">
        <v>0.0051967592592592595</v>
      </c>
      <c r="I24" s="28"/>
      <c r="J24" s="28" t="s">
        <v>137</v>
      </c>
      <c r="K24" s="28" t="s">
        <v>138</v>
      </c>
      <c r="L24" s="28" t="s">
        <v>138</v>
      </c>
      <c r="M24" s="29">
        <v>0.0051967592592592595</v>
      </c>
      <c r="N24" s="30">
        <v>0.0022569444444444447</v>
      </c>
    </row>
    <row r="25" spans="1:14" ht="15">
      <c r="A25" s="31" t="s">
        <v>139</v>
      </c>
      <c r="C25" s="27">
        <v>2</v>
      </c>
      <c r="D25" s="27">
        <v>6</v>
      </c>
      <c r="E25" s="32">
        <v>0.4670023148148148</v>
      </c>
      <c r="F25" s="32">
        <v>0.5410069444444444</v>
      </c>
      <c r="G25" s="32">
        <v>0.5447337962962963</v>
      </c>
      <c r="H25" s="32">
        <v>0.0037268518518518514</v>
      </c>
      <c r="I25" s="27"/>
      <c r="J25" s="27" t="s">
        <v>140</v>
      </c>
      <c r="K25" s="27" t="s">
        <v>141</v>
      </c>
      <c r="L25" s="27" t="s">
        <v>142</v>
      </c>
      <c r="M25" s="32">
        <v>0.008923611111111111</v>
      </c>
      <c r="N25" s="33">
        <v>0.010694444444444444</v>
      </c>
    </row>
    <row r="26" spans="1:14" ht="15">
      <c r="A26" s="31" t="s">
        <v>143</v>
      </c>
      <c r="C26" s="27">
        <v>3</v>
      </c>
      <c r="D26" s="27">
        <v>4</v>
      </c>
      <c r="E26" s="32">
        <v>0.572511574074074</v>
      </c>
      <c r="F26" s="32">
        <v>0.6151388888888889</v>
      </c>
      <c r="G26" s="32">
        <v>0.6213773148148148</v>
      </c>
      <c r="H26" s="32">
        <v>0.006238425925925925</v>
      </c>
      <c r="I26" s="27"/>
      <c r="J26" s="27" t="s">
        <v>144</v>
      </c>
      <c r="K26" s="27" t="s">
        <v>144</v>
      </c>
      <c r="L26" s="27" t="s">
        <v>145</v>
      </c>
      <c r="M26" s="27"/>
      <c r="N26" s="33">
        <v>0.021944444444444447</v>
      </c>
    </row>
    <row r="27" spans="1:14" ht="15.75" thickBot="1">
      <c r="A27" s="34" t="s">
        <v>145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</row>
    <row r="28" ht="15.75" thickBot="1">
      <c r="A28" s="27"/>
    </row>
    <row r="29" spans="1:14" ht="15">
      <c r="A29" s="37">
        <v>5</v>
      </c>
      <c r="B29" s="28">
        <v>6</v>
      </c>
      <c r="C29" s="28">
        <v>1</v>
      </c>
      <c r="D29" s="28">
        <v>8</v>
      </c>
      <c r="E29" s="29">
        <v>0.3333333333333333</v>
      </c>
      <c r="F29" s="29">
        <v>0.43396990740740743</v>
      </c>
      <c r="G29" s="29">
        <v>0.44252314814814814</v>
      </c>
      <c r="H29" s="29">
        <v>0.008553240740740741</v>
      </c>
      <c r="I29" s="28"/>
      <c r="J29" s="28" t="s">
        <v>146</v>
      </c>
      <c r="K29" s="28" t="s">
        <v>147</v>
      </c>
      <c r="L29" s="28" t="s">
        <v>147</v>
      </c>
      <c r="M29" s="29">
        <v>0.008553240740740741</v>
      </c>
      <c r="N29" s="30">
        <v>0.005555555555555556</v>
      </c>
    </row>
    <row r="30" spans="1:14" ht="15">
      <c r="A30" s="31" t="s">
        <v>148</v>
      </c>
      <c r="C30" s="27">
        <v>2</v>
      </c>
      <c r="D30" s="27">
        <v>7</v>
      </c>
      <c r="E30" s="32">
        <v>0.47030092592592593</v>
      </c>
      <c r="F30" s="32">
        <v>0.5436458333333333</v>
      </c>
      <c r="G30" s="32">
        <v>0.5467824074074074</v>
      </c>
      <c r="H30" s="32">
        <v>0.003136574074074074</v>
      </c>
      <c r="I30" s="27"/>
      <c r="J30" s="27" t="s">
        <v>149</v>
      </c>
      <c r="K30" s="27" t="s">
        <v>150</v>
      </c>
      <c r="L30" s="27" t="s">
        <v>151</v>
      </c>
      <c r="M30" s="32">
        <v>0.011689814814814814</v>
      </c>
      <c r="N30" s="33">
        <v>0.012743055555555556</v>
      </c>
    </row>
    <row r="31" spans="1:14" ht="15">
      <c r="A31" s="31" t="s">
        <v>152</v>
      </c>
      <c r="C31" s="27">
        <v>3</v>
      </c>
      <c r="D31" s="27">
        <v>5</v>
      </c>
      <c r="E31" s="32">
        <v>0.5745601851851853</v>
      </c>
      <c r="F31" s="32">
        <v>0.6151504629629629</v>
      </c>
      <c r="G31" s="32">
        <v>0.6242245370370371</v>
      </c>
      <c r="H31" s="32">
        <v>0.009074074074074073</v>
      </c>
      <c r="I31" s="27"/>
      <c r="J31" s="27" t="s">
        <v>153</v>
      </c>
      <c r="K31" s="27" t="s">
        <v>153</v>
      </c>
      <c r="L31" s="27" t="s">
        <v>145</v>
      </c>
      <c r="M31" s="27"/>
      <c r="N31" s="33">
        <v>0.021956018518518517</v>
      </c>
    </row>
    <row r="32" spans="1:14" ht="15.75" thickBot="1">
      <c r="A32" s="34" t="s">
        <v>145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ht="15.75" thickBot="1">
      <c r="A33" s="27"/>
    </row>
    <row r="34" spans="1:14" ht="15">
      <c r="A34" s="37" t="s">
        <v>154</v>
      </c>
      <c r="B34" s="28">
        <v>3</v>
      </c>
      <c r="C34" s="28">
        <v>1</v>
      </c>
      <c r="D34" s="28">
        <v>1</v>
      </c>
      <c r="E34" s="29">
        <v>0.3333333333333333</v>
      </c>
      <c r="F34" s="29">
        <v>0.43464120370370374</v>
      </c>
      <c r="G34" s="29">
        <v>0.4375</v>
      </c>
      <c r="H34" s="29">
        <v>0.0028587962962962963</v>
      </c>
      <c r="I34" s="28"/>
      <c r="J34" s="28" t="s">
        <v>155</v>
      </c>
      <c r="K34" s="28">
        <v>14</v>
      </c>
      <c r="L34" s="28">
        <v>14</v>
      </c>
      <c r="M34" s="29">
        <v>0.0028587962962962963</v>
      </c>
      <c r="N34" s="30">
        <v>0.0005324074074074074</v>
      </c>
    </row>
    <row r="35" spans="1:14" ht="15">
      <c r="A35" s="31" t="s">
        <v>156</v>
      </c>
      <c r="C35" s="27">
        <v>2</v>
      </c>
      <c r="D35" s="27">
        <v>1</v>
      </c>
      <c r="E35" s="32">
        <v>0.46527777777777773</v>
      </c>
      <c r="F35" s="32">
        <v>0.531099537037037</v>
      </c>
      <c r="G35" s="32">
        <v>0.5340393518518519</v>
      </c>
      <c r="H35" s="32">
        <v>0.002939814814814815</v>
      </c>
      <c r="I35" s="27"/>
      <c r="J35" s="27" t="s">
        <v>157</v>
      </c>
      <c r="K35" s="27" t="s">
        <v>158</v>
      </c>
      <c r="L35" s="27" t="s">
        <v>159</v>
      </c>
      <c r="M35" s="32">
        <v>0.005798611111111111</v>
      </c>
      <c r="N35" s="33">
        <v>0</v>
      </c>
    </row>
    <row r="36" spans="1:14" ht="15">
      <c r="A36" s="31" t="s">
        <v>160</v>
      </c>
      <c r="C36" s="27">
        <v>3</v>
      </c>
      <c r="D36" s="27" t="s">
        <v>81</v>
      </c>
      <c r="E36" s="32">
        <v>0.5618171296296296</v>
      </c>
      <c r="F36" s="32">
        <v>0.5931944444444445</v>
      </c>
      <c r="G36" s="32">
        <v>0.5990046296296296</v>
      </c>
      <c r="H36" s="32">
        <v>0.005810185185185186</v>
      </c>
      <c r="I36" s="27"/>
      <c r="J36" s="27" t="s">
        <v>161</v>
      </c>
      <c r="K36" s="27" t="s">
        <v>161</v>
      </c>
      <c r="L36" s="27" t="s">
        <v>162</v>
      </c>
      <c r="M36" s="27"/>
      <c r="N36" s="33">
        <v>0</v>
      </c>
    </row>
    <row r="37" spans="1:14" ht="15.75" thickBot="1">
      <c r="A37" s="34" t="s">
        <v>163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</row>
    <row r="38" ht="15.75" thickBot="1">
      <c r="A38" s="27"/>
    </row>
    <row r="39" spans="1:14" ht="15">
      <c r="A39" s="37" t="s">
        <v>154</v>
      </c>
      <c r="B39" s="28">
        <v>10</v>
      </c>
      <c r="C39" s="28">
        <v>1</v>
      </c>
      <c r="D39" s="28">
        <v>1</v>
      </c>
      <c r="E39" s="29">
        <v>0.3333333333333333</v>
      </c>
      <c r="F39" s="29">
        <v>0.4340046296296296</v>
      </c>
      <c r="G39" s="29">
        <v>0.4369675925925926</v>
      </c>
      <c r="H39" s="29">
        <v>0.002962962962962963</v>
      </c>
      <c r="I39" s="28"/>
      <c r="J39" s="28" t="s">
        <v>146</v>
      </c>
      <c r="K39" s="28" t="s">
        <v>164</v>
      </c>
      <c r="L39" s="28" t="s">
        <v>164</v>
      </c>
      <c r="M39" s="29">
        <v>0.002962962962962963</v>
      </c>
      <c r="N39" s="30">
        <v>0</v>
      </c>
    </row>
    <row r="40" spans="1:14" ht="15">
      <c r="A40" s="31" t="s">
        <v>165</v>
      </c>
      <c r="C40" s="27">
        <v>2</v>
      </c>
      <c r="D40" s="27" t="s">
        <v>81</v>
      </c>
      <c r="E40" s="32">
        <v>0.46474537037037034</v>
      </c>
      <c r="F40" s="32">
        <v>0.5326157407407407</v>
      </c>
      <c r="G40" s="32">
        <v>0.5424652777777778</v>
      </c>
      <c r="H40" s="32">
        <v>0.009849537037037037</v>
      </c>
      <c r="I40" s="27"/>
      <c r="J40" s="27" t="s">
        <v>166</v>
      </c>
      <c r="K40" s="27" t="s">
        <v>141</v>
      </c>
      <c r="L40" s="27" t="s">
        <v>167</v>
      </c>
      <c r="M40" s="32">
        <v>0.0128125</v>
      </c>
      <c r="N40" s="33">
        <v>0.008425925925925925</v>
      </c>
    </row>
    <row r="41" spans="1:14" ht="15">
      <c r="A41" s="31" t="s">
        <v>168</v>
      </c>
      <c r="C41" s="27">
        <v>3</v>
      </c>
      <c r="D41" s="27" t="s">
        <v>81</v>
      </c>
      <c r="E41" s="27"/>
      <c r="F41" s="27"/>
      <c r="G41" s="27"/>
      <c r="H41" s="27"/>
      <c r="I41" s="27"/>
      <c r="J41" s="27"/>
      <c r="K41" s="27"/>
      <c r="L41" s="27"/>
      <c r="M41" s="27"/>
      <c r="N41" s="38"/>
    </row>
    <row r="42" spans="1:14" ht="15.75" thickBot="1">
      <c r="A42" s="34" t="s">
        <v>169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ht="15.75" thickBot="1">
      <c r="A43" s="27"/>
    </row>
    <row r="44" spans="1:14" ht="15">
      <c r="A44" s="37" t="s">
        <v>154</v>
      </c>
      <c r="B44" s="28">
        <v>9</v>
      </c>
      <c r="C44" s="28">
        <v>1</v>
      </c>
      <c r="D44" s="28">
        <v>7</v>
      </c>
      <c r="E44" s="29">
        <v>0.3333333333333333</v>
      </c>
      <c r="F44" s="29">
        <v>0.4492361111111111</v>
      </c>
      <c r="G44" s="29">
        <v>0.4514351851851852</v>
      </c>
      <c r="H44" s="29">
        <v>0.002199074074074074</v>
      </c>
      <c r="I44" s="28"/>
      <c r="J44" s="28" t="s">
        <v>170</v>
      </c>
      <c r="K44" s="28" t="s">
        <v>171</v>
      </c>
      <c r="L44" s="28" t="s">
        <v>171</v>
      </c>
      <c r="M44" s="29">
        <v>0.002199074074074074</v>
      </c>
      <c r="N44" s="30">
        <v>0.014467592592592593</v>
      </c>
    </row>
    <row r="45" spans="1:14" ht="15">
      <c r="A45" s="31" t="s">
        <v>172</v>
      </c>
      <c r="C45" s="27">
        <v>2</v>
      </c>
      <c r="D45" s="27" t="s">
        <v>81</v>
      </c>
      <c r="E45" s="32">
        <v>0.47921296296296295</v>
      </c>
      <c r="F45" s="32">
        <v>0.556574074074074</v>
      </c>
      <c r="G45" s="32">
        <v>0.5602314814814815</v>
      </c>
      <c r="H45" s="32">
        <v>0.0036574074074074074</v>
      </c>
      <c r="I45" s="27"/>
      <c r="J45" s="27">
        <v>14</v>
      </c>
      <c r="K45" s="27" t="s">
        <v>173</v>
      </c>
      <c r="L45" s="27" t="s">
        <v>174</v>
      </c>
      <c r="M45" s="32">
        <v>0.0058564814814814825</v>
      </c>
      <c r="N45" s="33">
        <v>0.02619212962962963</v>
      </c>
    </row>
    <row r="46" spans="1:14" ht="15">
      <c r="A46" s="31" t="s">
        <v>175</v>
      </c>
      <c r="C46" s="27">
        <v>3</v>
      </c>
      <c r="D46" s="27" t="s">
        <v>81</v>
      </c>
      <c r="E46" s="27"/>
      <c r="F46" s="27"/>
      <c r="G46" s="27"/>
      <c r="H46" s="27"/>
      <c r="I46" s="27"/>
      <c r="J46" s="27"/>
      <c r="K46" s="27"/>
      <c r="L46" s="27"/>
      <c r="M46" s="27"/>
      <c r="N46" s="38"/>
    </row>
    <row r="47" spans="1:14" ht="15.75" thickBot="1">
      <c r="A47" s="34" t="s">
        <v>169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</row>
    <row r="48" ht="15.75" thickBot="1">
      <c r="A48" s="27"/>
    </row>
    <row r="49" spans="1:14" ht="15">
      <c r="A49" s="37" t="s">
        <v>154</v>
      </c>
      <c r="B49" s="28">
        <v>4</v>
      </c>
      <c r="C49" s="28">
        <v>1</v>
      </c>
      <c r="D49" s="28">
        <v>7</v>
      </c>
      <c r="E49" s="29">
        <v>0.3333333333333333</v>
      </c>
      <c r="F49" s="29">
        <v>0.43416666666666665</v>
      </c>
      <c r="G49" s="29">
        <v>0.44623842592592594</v>
      </c>
      <c r="H49" s="29">
        <v>0.01207175925925926</v>
      </c>
      <c r="I49" s="28"/>
      <c r="J49" s="28" t="s">
        <v>111</v>
      </c>
      <c r="K49" s="28" t="s">
        <v>176</v>
      </c>
      <c r="L49" s="28" t="s">
        <v>176</v>
      </c>
      <c r="M49" s="29">
        <v>0.01207175925925926</v>
      </c>
      <c r="N49" s="30">
        <v>0.009270833333333334</v>
      </c>
    </row>
    <row r="50" spans="1:14" ht="15">
      <c r="A50" s="31" t="s">
        <v>177</v>
      </c>
      <c r="C50" s="27">
        <v>2</v>
      </c>
      <c r="D50" s="27" t="s">
        <v>81</v>
      </c>
      <c r="E50" s="32">
        <v>0.4740162037037037</v>
      </c>
      <c r="F50" s="32">
        <v>0.555300925925926</v>
      </c>
      <c r="G50" s="32">
        <v>0.5666898148148148</v>
      </c>
      <c r="H50" s="32">
        <v>0.011388888888888888</v>
      </c>
      <c r="I50" s="27"/>
      <c r="J50" s="27" t="s">
        <v>178</v>
      </c>
      <c r="K50" s="27" t="s">
        <v>179</v>
      </c>
      <c r="L50" s="27" t="s">
        <v>180</v>
      </c>
      <c r="M50" s="32">
        <v>0.023460648148148147</v>
      </c>
      <c r="N50" s="33">
        <v>0.032650462962962964</v>
      </c>
    </row>
    <row r="51" spans="1:14" ht="15">
      <c r="A51" s="31" t="s">
        <v>181</v>
      </c>
      <c r="C51" s="27">
        <v>3</v>
      </c>
      <c r="D51" s="27" t="s">
        <v>81</v>
      </c>
      <c r="E51" s="27"/>
      <c r="F51" s="27"/>
      <c r="G51" s="27"/>
      <c r="H51" s="27"/>
      <c r="I51" s="27"/>
      <c r="J51" s="27"/>
      <c r="K51" s="27"/>
      <c r="L51" s="27"/>
      <c r="M51" s="27"/>
      <c r="N51" s="38"/>
    </row>
    <row r="52" spans="1:14" ht="15.75" thickBot="1">
      <c r="A52" s="34" t="s">
        <v>169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/>
    </row>
    <row r="53" ht="15">
      <c r="A53" s="27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fitToHeight="1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8515625" style="4" bestFit="1" customWidth="1"/>
    <col min="2" max="2" width="5.421875" style="4" customWidth="1"/>
    <col min="3" max="3" width="4.00390625" style="4" customWidth="1"/>
    <col min="4" max="4" width="8.00390625" style="4" customWidth="1"/>
    <col min="5" max="8" width="7.00390625" style="4" customWidth="1"/>
    <col min="9" max="9" width="2.57421875" style="4" customWidth="1"/>
    <col min="10" max="10" width="7.28125" style="4" customWidth="1"/>
    <col min="11" max="11" width="6.421875" style="4" customWidth="1"/>
    <col min="12" max="12" width="7.7109375" style="4" customWidth="1"/>
    <col min="13" max="13" width="7.140625" style="4" customWidth="1"/>
    <col min="14" max="14" width="7.00390625" style="4" customWidth="1"/>
    <col min="15" max="16384" width="9.140625" style="4" customWidth="1"/>
  </cols>
  <sheetData>
    <row r="1" ht="15">
      <c r="A1" s="4" t="s">
        <v>97</v>
      </c>
    </row>
    <row r="2" ht="15">
      <c r="A2" s="4" t="s">
        <v>98</v>
      </c>
    </row>
    <row r="3" ht="15">
      <c r="A3" s="26">
        <v>41741</v>
      </c>
    </row>
    <row r="4" spans="1:14" ht="21">
      <c r="A4" s="51" t="s">
        <v>182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6" ht="15">
      <c r="A6" s="4" t="s">
        <v>100</v>
      </c>
    </row>
    <row r="7" ht="15">
      <c r="A7" s="4" t="s">
        <v>183</v>
      </c>
    </row>
    <row r="8" spans="1:14" ht="15.75" thickBot="1">
      <c r="A8" s="27"/>
      <c r="B8" s="27" t="s">
        <v>10</v>
      </c>
      <c r="C8" s="27" t="s">
        <v>102</v>
      </c>
      <c r="D8" s="27" t="s">
        <v>9</v>
      </c>
      <c r="E8" s="27" t="s">
        <v>13</v>
      </c>
      <c r="F8" s="27" t="s">
        <v>14</v>
      </c>
      <c r="G8" s="27" t="s">
        <v>103</v>
      </c>
      <c r="H8" s="27" t="s">
        <v>104</v>
      </c>
      <c r="I8" s="27" t="s">
        <v>105</v>
      </c>
      <c r="J8" s="27" t="s">
        <v>106</v>
      </c>
      <c r="K8" s="27" t="s">
        <v>107</v>
      </c>
      <c r="L8" s="27" t="s">
        <v>108</v>
      </c>
      <c r="M8" s="27" t="s">
        <v>109</v>
      </c>
      <c r="N8" s="27" t="s">
        <v>110</v>
      </c>
    </row>
    <row r="9" spans="1:14" ht="15">
      <c r="A9" s="37">
        <v>1</v>
      </c>
      <c r="B9" s="28">
        <v>73</v>
      </c>
      <c r="C9" s="28">
        <v>1</v>
      </c>
      <c r="D9" s="28">
        <v>3</v>
      </c>
      <c r="E9" s="29">
        <v>0.375</v>
      </c>
      <c r="F9" s="29">
        <v>0.4505787037037037</v>
      </c>
      <c r="G9" s="29">
        <v>0.4564236111111111</v>
      </c>
      <c r="H9" s="29">
        <v>0.005844907407407407</v>
      </c>
      <c r="I9" s="28"/>
      <c r="J9" s="28" t="s">
        <v>184</v>
      </c>
      <c r="K9" s="28" t="s">
        <v>185</v>
      </c>
      <c r="L9" s="28" t="s">
        <v>185</v>
      </c>
      <c r="M9" s="29">
        <v>0.005844907407407407</v>
      </c>
      <c r="N9" s="30">
        <v>0.0069097222222222225</v>
      </c>
    </row>
    <row r="10" spans="1:14" ht="15">
      <c r="A10" s="31" t="s">
        <v>186</v>
      </c>
      <c r="C10" s="27">
        <v>2</v>
      </c>
      <c r="D10" s="27">
        <v>3</v>
      </c>
      <c r="E10" s="32">
        <v>0.4842013888888889</v>
      </c>
      <c r="F10" s="32">
        <v>0.5353587962962963</v>
      </c>
      <c r="G10" s="32">
        <v>0.5393634259259259</v>
      </c>
      <c r="H10" s="32">
        <v>0.00400462962962963</v>
      </c>
      <c r="I10" s="27"/>
      <c r="J10" s="27" t="s">
        <v>187</v>
      </c>
      <c r="K10" s="27" t="s">
        <v>188</v>
      </c>
      <c r="L10" s="27" t="s">
        <v>189</v>
      </c>
      <c r="M10" s="32">
        <v>0.009849537037037037</v>
      </c>
      <c r="N10" s="33">
        <v>0.0016550925925925926</v>
      </c>
    </row>
    <row r="11" spans="1:14" ht="15">
      <c r="A11" s="31" t="s">
        <v>190</v>
      </c>
      <c r="C11" s="27">
        <v>3</v>
      </c>
      <c r="D11" s="27">
        <v>1</v>
      </c>
      <c r="E11" s="32">
        <v>0.5671412037037037</v>
      </c>
      <c r="F11" s="32">
        <v>0.6078472222222222</v>
      </c>
      <c r="G11" s="32">
        <v>0.6157523148148148</v>
      </c>
      <c r="H11" s="32">
        <v>0.007905092592592592</v>
      </c>
      <c r="I11" s="27"/>
      <c r="J11" s="27" t="s">
        <v>191</v>
      </c>
      <c r="K11" s="27" t="s">
        <v>191</v>
      </c>
      <c r="L11" s="27" t="s">
        <v>192</v>
      </c>
      <c r="M11" s="27"/>
      <c r="N11" s="33">
        <v>0</v>
      </c>
    </row>
    <row r="12" spans="1:14" ht="15.75" thickBot="1">
      <c r="A12" s="34" t="s">
        <v>192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ht="15.75" thickBot="1">
      <c r="A13" s="27"/>
    </row>
    <row r="14" spans="1:14" ht="15">
      <c r="A14" s="37">
        <v>2</v>
      </c>
      <c r="B14" s="28">
        <v>93</v>
      </c>
      <c r="C14" s="28">
        <v>1</v>
      </c>
      <c r="D14" s="28">
        <v>2</v>
      </c>
      <c r="E14" s="29">
        <v>0.375</v>
      </c>
      <c r="F14" s="29">
        <v>0.4450810185185185</v>
      </c>
      <c r="G14" s="29">
        <v>0.4497222222222222</v>
      </c>
      <c r="H14" s="29">
        <v>0.004641203703703704</v>
      </c>
      <c r="I14" s="28"/>
      <c r="J14" s="28" t="s">
        <v>193</v>
      </c>
      <c r="K14" s="28" t="s">
        <v>194</v>
      </c>
      <c r="L14" s="28" t="s">
        <v>194</v>
      </c>
      <c r="M14" s="29">
        <v>0.004641203703703704</v>
      </c>
      <c r="N14" s="30">
        <v>0.00020833333333333335</v>
      </c>
    </row>
    <row r="15" spans="1:14" ht="15">
      <c r="A15" s="31" t="s">
        <v>195</v>
      </c>
      <c r="C15" s="27">
        <v>2</v>
      </c>
      <c r="D15" s="27">
        <v>1</v>
      </c>
      <c r="E15" s="32">
        <v>0.47750000000000004</v>
      </c>
      <c r="F15" s="32">
        <v>0.5350347222222223</v>
      </c>
      <c r="G15" s="32">
        <v>0.5377083333333333</v>
      </c>
      <c r="H15" s="32">
        <v>0.002673611111111111</v>
      </c>
      <c r="I15" s="27"/>
      <c r="J15" s="27" t="s">
        <v>196</v>
      </c>
      <c r="K15" s="27" t="s">
        <v>197</v>
      </c>
      <c r="L15" s="27" t="s">
        <v>198</v>
      </c>
      <c r="M15" s="32">
        <v>0.007314814814814815</v>
      </c>
      <c r="N15" s="33">
        <v>0</v>
      </c>
    </row>
    <row r="16" spans="1:14" ht="15">
      <c r="A16" s="31" t="s">
        <v>199</v>
      </c>
      <c r="C16" s="27">
        <v>3</v>
      </c>
      <c r="D16" s="27">
        <v>2</v>
      </c>
      <c r="E16" s="32">
        <v>0.5654861111111111</v>
      </c>
      <c r="F16" s="32">
        <v>0.6084953703703704</v>
      </c>
      <c r="G16" s="32">
        <v>0.6150115740740741</v>
      </c>
      <c r="H16" s="32">
        <v>0.006516203703703704</v>
      </c>
      <c r="I16" s="27"/>
      <c r="J16" s="27" t="s">
        <v>200</v>
      </c>
      <c r="K16" s="27" t="s">
        <v>200</v>
      </c>
      <c r="L16" s="27" t="s">
        <v>201</v>
      </c>
      <c r="M16" s="27"/>
      <c r="N16" s="33">
        <v>0.0006481481481481481</v>
      </c>
    </row>
    <row r="17" spans="1:14" ht="15.75" thickBot="1">
      <c r="A17" s="34" t="s">
        <v>201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ht="15.75" thickBot="1">
      <c r="A18" s="27"/>
    </row>
    <row r="19" spans="1:14" ht="15">
      <c r="A19" s="37">
        <v>3</v>
      </c>
      <c r="B19" s="28">
        <v>78</v>
      </c>
      <c r="C19" s="28">
        <v>1</v>
      </c>
      <c r="D19" s="28">
        <v>1</v>
      </c>
      <c r="E19" s="29">
        <v>0.375</v>
      </c>
      <c r="F19" s="29">
        <v>0.4449768518518518</v>
      </c>
      <c r="G19" s="29">
        <v>0.44951388888888894</v>
      </c>
      <c r="H19" s="29">
        <v>0.0045370370370370365</v>
      </c>
      <c r="I19" s="28"/>
      <c r="J19" s="28" t="s">
        <v>202</v>
      </c>
      <c r="K19" s="28" t="s">
        <v>203</v>
      </c>
      <c r="L19" s="28" t="s">
        <v>203</v>
      </c>
      <c r="M19" s="29">
        <v>0.0045370370370370365</v>
      </c>
      <c r="N19" s="30">
        <v>0</v>
      </c>
    </row>
    <row r="20" spans="1:14" ht="15">
      <c r="A20" s="31" t="s">
        <v>204</v>
      </c>
      <c r="C20" s="27">
        <v>2</v>
      </c>
      <c r="D20" s="27">
        <v>2</v>
      </c>
      <c r="E20" s="32">
        <v>0.47729166666666667</v>
      </c>
      <c r="F20" s="32">
        <v>0.5347685185185186</v>
      </c>
      <c r="G20" s="32">
        <v>0.539212962962963</v>
      </c>
      <c r="H20" s="32">
        <v>0.0044444444444444444</v>
      </c>
      <c r="I20" s="27"/>
      <c r="J20" s="27" t="s">
        <v>205</v>
      </c>
      <c r="K20" s="27" t="s">
        <v>206</v>
      </c>
      <c r="L20" s="27" t="s">
        <v>120</v>
      </c>
      <c r="M20" s="32">
        <v>0.008981481481481481</v>
      </c>
      <c r="N20" s="33">
        <v>0.0015046296296296294</v>
      </c>
    </row>
    <row r="21" spans="1:14" ht="15">
      <c r="A21" s="31" t="s">
        <v>207</v>
      </c>
      <c r="C21" s="27">
        <v>3</v>
      </c>
      <c r="D21" s="27">
        <v>3</v>
      </c>
      <c r="E21" s="32">
        <v>0.5669907407407407</v>
      </c>
      <c r="F21" s="32">
        <v>0.6141666666666666</v>
      </c>
      <c r="G21" s="32">
        <v>0.6203009259259259</v>
      </c>
      <c r="H21" s="32">
        <v>0.0061342592592592594</v>
      </c>
      <c r="I21" s="27"/>
      <c r="J21" s="27" t="s">
        <v>208</v>
      </c>
      <c r="K21" s="27" t="s">
        <v>208</v>
      </c>
      <c r="L21" s="27" t="s">
        <v>209</v>
      </c>
      <c r="M21" s="27"/>
      <c r="N21" s="33">
        <v>0.006319444444444444</v>
      </c>
    </row>
    <row r="22" spans="1:14" ht="15.75" thickBot="1">
      <c r="A22" s="34" t="s">
        <v>209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ht="15.75" thickBot="1">
      <c r="A23" s="27"/>
    </row>
    <row r="24" spans="1:14" ht="15">
      <c r="A24" s="37">
        <v>4</v>
      </c>
      <c r="B24" s="28">
        <v>80</v>
      </c>
      <c r="C24" s="28">
        <v>1</v>
      </c>
      <c r="D24" s="28">
        <v>5</v>
      </c>
      <c r="E24" s="29">
        <v>0.375</v>
      </c>
      <c r="F24" s="29">
        <v>0.4666898148148148</v>
      </c>
      <c r="G24" s="29">
        <v>0.47233796296296293</v>
      </c>
      <c r="H24" s="29">
        <v>0.005648148148148148</v>
      </c>
      <c r="I24" s="28"/>
      <c r="J24" s="28" t="s">
        <v>210</v>
      </c>
      <c r="K24" s="28" t="s">
        <v>211</v>
      </c>
      <c r="L24" s="28" t="s">
        <v>211</v>
      </c>
      <c r="M24" s="29">
        <v>0.005648148148148148</v>
      </c>
      <c r="N24" s="30">
        <v>0.022824074074074076</v>
      </c>
    </row>
    <row r="25" spans="1:14" ht="15">
      <c r="A25" s="31" t="s">
        <v>212</v>
      </c>
      <c r="C25" s="27">
        <v>2</v>
      </c>
      <c r="D25" s="27">
        <v>4</v>
      </c>
      <c r="E25" s="32">
        <v>0.5001157407407407</v>
      </c>
      <c r="F25" s="32">
        <v>0.5819791666666666</v>
      </c>
      <c r="G25" s="32">
        <v>0.5866087962962964</v>
      </c>
      <c r="H25" s="32">
        <v>0.00462962962962963</v>
      </c>
      <c r="I25" s="27"/>
      <c r="J25" s="27" t="s">
        <v>213</v>
      </c>
      <c r="K25" s="27" t="s">
        <v>214</v>
      </c>
      <c r="L25" s="27" t="s">
        <v>215</v>
      </c>
      <c r="M25" s="32">
        <v>0.010277777777777778</v>
      </c>
      <c r="N25" s="33">
        <v>0.048900462962962965</v>
      </c>
    </row>
    <row r="26" spans="1:14" ht="15">
      <c r="A26" s="31" t="s">
        <v>216</v>
      </c>
      <c r="C26" s="27">
        <v>3</v>
      </c>
      <c r="D26" s="27">
        <v>4</v>
      </c>
      <c r="E26" s="32">
        <v>0.614386574074074</v>
      </c>
      <c r="F26" s="32">
        <v>0.6750810185185184</v>
      </c>
      <c r="G26" s="32">
        <v>0.6777314814814814</v>
      </c>
      <c r="H26" s="32">
        <v>0.0026504629629629625</v>
      </c>
      <c r="I26" s="27"/>
      <c r="J26" s="27" t="s">
        <v>217</v>
      </c>
      <c r="K26" s="27" t="s">
        <v>217</v>
      </c>
      <c r="L26" s="27" t="s">
        <v>218</v>
      </c>
      <c r="M26" s="27"/>
      <c r="N26" s="33">
        <v>0.06723379629629629</v>
      </c>
    </row>
    <row r="27" spans="1:14" ht="15.75" thickBot="1">
      <c r="A27" s="34" t="s">
        <v>218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</row>
    <row r="28" ht="15.75" thickBot="1">
      <c r="A28" s="27"/>
    </row>
    <row r="29" spans="1:14" ht="15">
      <c r="A29" s="37" t="s">
        <v>154</v>
      </c>
      <c r="B29" s="28">
        <v>75</v>
      </c>
      <c r="C29" s="28">
        <v>1</v>
      </c>
      <c r="D29" s="28">
        <v>4</v>
      </c>
      <c r="E29" s="29">
        <v>0.375</v>
      </c>
      <c r="F29" s="29">
        <v>0.45059027777777777</v>
      </c>
      <c r="G29" s="29">
        <v>0.45762731481481483</v>
      </c>
      <c r="H29" s="29">
        <v>0.007037037037037037</v>
      </c>
      <c r="I29" s="28"/>
      <c r="J29" s="28" t="s">
        <v>184</v>
      </c>
      <c r="K29" s="28" t="s">
        <v>219</v>
      </c>
      <c r="L29" s="28" t="s">
        <v>219</v>
      </c>
      <c r="M29" s="29">
        <v>0.007037037037037037</v>
      </c>
      <c r="N29" s="30">
        <v>0.008113425925925925</v>
      </c>
    </row>
    <row r="30" spans="1:14" ht="15">
      <c r="A30" s="31" t="s">
        <v>220</v>
      </c>
      <c r="C30" s="27">
        <v>2</v>
      </c>
      <c r="D30" s="27" t="s">
        <v>81</v>
      </c>
      <c r="E30" s="32">
        <v>0.48540509259259257</v>
      </c>
      <c r="F30" s="32">
        <v>0.5778009259259259</v>
      </c>
      <c r="G30" s="32">
        <v>0.5893518518518518</v>
      </c>
      <c r="H30" s="32">
        <v>0.011550925925925925</v>
      </c>
      <c r="I30" s="27"/>
      <c r="J30" s="27" t="s">
        <v>221</v>
      </c>
      <c r="K30" s="27" t="s">
        <v>222</v>
      </c>
      <c r="L30" s="27" t="s">
        <v>223</v>
      </c>
      <c r="M30" s="32">
        <v>0.018587962962962962</v>
      </c>
      <c r="N30" s="33">
        <v>0.051643518518518526</v>
      </c>
    </row>
    <row r="31" spans="1:14" ht="15">
      <c r="A31" s="31" t="s">
        <v>224</v>
      </c>
      <c r="C31" s="27">
        <v>3</v>
      </c>
      <c r="D31" s="27" t="s">
        <v>81</v>
      </c>
      <c r="E31" s="27"/>
      <c r="F31" s="27"/>
      <c r="G31" s="27"/>
      <c r="H31" s="27"/>
      <c r="I31" s="27"/>
      <c r="J31" s="27"/>
      <c r="K31" s="27"/>
      <c r="L31" s="27"/>
      <c r="M31" s="27"/>
      <c r="N31" s="38"/>
    </row>
    <row r="32" spans="1:14" ht="15.75" thickBot="1">
      <c r="A32" s="34" t="s">
        <v>225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</row>
    <row r="33" ht="15">
      <c r="A33" s="27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00390625" style="4" bestFit="1" customWidth="1"/>
    <col min="2" max="2" width="5.421875" style="4" customWidth="1"/>
    <col min="3" max="3" width="4.00390625" style="4" customWidth="1"/>
    <col min="4" max="4" width="8.00390625" style="4" customWidth="1"/>
    <col min="5" max="8" width="7.00390625" style="4" customWidth="1"/>
    <col min="9" max="9" width="2.57421875" style="4" customWidth="1"/>
    <col min="10" max="10" width="7.28125" style="4" customWidth="1"/>
    <col min="11" max="11" width="6.421875" style="4" customWidth="1"/>
    <col min="12" max="12" width="7.7109375" style="4" customWidth="1"/>
    <col min="13" max="13" width="7.140625" style="4" customWidth="1"/>
    <col min="14" max="14" width="7.00390625" style="4" customWidth="1"/>
    <col min="15" max="16384" width="9.140625" style="4" customWidth="1"/>
  </cols>
  <sheetData>
    <row r="1" ht="15">
      <c r="A1" s="4" t="s">
        <v>97</v>
      </c>
    </row>
    <row r="2" ht="15">
      <c r="A2" s="4" t="s">
        <v>98</v>
      </c>
    </row>
    <row r="3" ht="15">
      <c r="A3" s="26">
        <v>41741</v>
      </c>
    </row>
    <row r="4" spans="1:14" ht="21">
      <c r="A4" s="51" t="s">
        <v>226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6" ht="15">
      <c r="A6" s="4" t="s">
        <v>100</v>
      </c>
    </row>
    <row r="7" ht="15">
      <c r="A7" s="4" t="s">
        <v>183</v>
      </c>
    </row>
    <row r="8" spans="1:14" ht="15.75" thickBot="1">
      <c r="A8" s="27"/>
      <c r="B8" s="27" t="s">
        <v>10</v>
      </c>
      <c r="C8" s="27" t="s">
        <v>102</v>
      </c>
      <c r="D8" s="27" t="s">
        <v>9</v>
      </c>
      <c r="E8" s="27" t="s">
        <v>13</v>
      </c>
      <c r="F8" s="27" t="s">
        <v>14</v>
      </c>
      <c r="G8" s="27" t="s">
        <v>103</v>
      </c>
      <c r="H8" s="27" t="s">
        <v>104</v>
      </c>
      <c r="I8" s="27" t="s">
        <v>105</v>
      </c>
      <c r="J8" s="27" t="s">
        <v>106</v>
      </c>
      <c r="K8" s="27" t="s">
        <v>107</v>
      </c>
      <c r="L8" s="27" t="s">
        <v>108</v>
      </c>
      <c r="M8" s="27" t="s">
        <v>109</v>
      </c>
      <c r="N8" s="27" t="s">
        <v>110</v>
      </c>
    </row>
    <row r="9" spans="1:14" ht="15">
      <c r="A9" s="37">
        <v>1</v>
      </c>
      <c r="B9" s="28">
        <v>91</v>
      </c>
      <c r="C9" s="28">
        <v>1</v>
      </c>
      <c r="D9" s="28">
        <v>1</v>
      </c>
      <c r="E9" s="29">
        <v>0.375</v>
      </c>
      <c r="F9" s="29">
        <v>0.4420717592592593</v>
      </c>
      <c r="G9" s="29">
        <v>0.44645833333333335</v>
      </c>
      <c r="H9" s="29">
        <v>0.004386574074074074</v>
      </c>
      <c r="I9" s="28"/>
      <c r="J9" s="28" t="s">
        <v>227</v>
      </c>
      <c r="K9" s="28" t="s">
        <v>228</v>
      </c>
      <c r="L9" s="28" t="s">
        <v>228</v>
      </c>
      <c r="M9" s="29">
        <v>0.004386574074074074</v>
      </c>
      <c r="N9" s="30">
        <v>0</v>
      </c>
    </row>
    <row r="10" spans="1:14" ht="15">
      <c r="A10" s="31" t="s">
        <v>229</v>
      </c>
      <c r="C10" s="27">
        <v>2</v>
      </c>
      <c r="D10" s="27">
        <v>1</v>
      </c>
      <c r="E10" s="32">
        <v>0.4742361111111111</v>
      </c>
      <c r="F10" s="32">
        <v>0.5286226851851852</v>
      </c>
      <c r="G10" s="32">
        <v>0.5331944444444444</v>
      </c>
      <c r="H10" s="32">
        <v>0.004571759259259259</v>
      </c>
      <c r="I10" s="27"/>
      <c r="J10" s="27" t="s">
        <v>230</v>
      </c>
      <c r="K10" s="27" t="s">
        <v>231</v>
      </c>
      <c r="L10" s="27" t="s">
        <v>232</v>
      </c>
      <c r="M10" s="32">
        <v>0.008958333333333334</v>
      </c>
      <c r="N10" s="33">
        <v>0</v>
      </c>
    </row>
    <row r="11" spans="1:14" ht="15">
      <c r="A11" s="31" t="s">
        <v>233</v>
      </c>
      <c r="C11" s="27">
        <v>3</v>
      </c>
      <c r="D11" s="27">
        <v>1</v>
      </c>
      <c r="E11" s="32">
        <v>0.5609722222222222</v>
      </c>
      <c r="F11" s="32">
        <v>0.6036805555555556</v>
      </c>
      <c r="G11" s="32">
        <v>0.6089814814814815</v>
      </c>
      <c r="H11" s="32">
        <v>0.005300925925925925</v>
      </c>
      <c r="I11" s="27"/>
      <c r="J11" s="27" t="s">
        <v>234</v>
      </c>
      <c r="K11" s="27" t="s">
        <v>234</v>
      </c>
      <c r="L11" s="27" t="s">
        <v>235</v>
      </c>
      <c r="M11" s="27"/>
      <c r="N11" s="33">
        <v>0</v>
      </c>
    </row>
    <row r="12" spans="1:14" ht="15.75" thickBot="1">
      <c r="A12" s="34" t="s">
        <v>235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ht="15.75" thickBot="1">
      <c r="A13" s="27"/>
    </row>
    <row r="14" spans="1:14" ht="15">
      <c r="A14" s="37">
        <v>2</v>
      </c>
      <c r="B14" s="28">
        <v>92</v>
      </c>
      <c r="C14" s="28">
        <v>1</v>
      </c>
      <c r="D14" s="28">
        <v>3</v>
      </c>
      <c r="E14" s="29">
        <v>0.375</v>
      </c>
      <c r="F14" s="29">
        <v>0.4473611111111111</v>
      </c>
      <c r="G14" s="29">
        <v>0.45130787037037035</v>
      </c>
      <c r="H14" s="29">
        <v>0.003946759259259259</v>
      </c>
      <c r="I14" s="28"/>
      <c r="J14" s="28" t="s">
        <v>236</v>
      </c>
      <c r="K14" s="28" t="s">
        <v>237</v>
      </c>
      <c r="L14" s="28" t="s">
        <v>237</v>
      </c>
      <c r="M14" s="29">
        <v>0.003946759259259259</v>
      </c>
      <c r="N14" s="30">
        <v>0.004849537037037037</v>
      </c>
    </row>
    <row r="15" spans="1:14" ht="15">
      <c r="A15" s="31" t="s">
        <v>238</v>
      </c>
      <c r="C15" s="27">
        <v>2</v>
      </c>
      <c r="D15" s="27">
        <v>2</v>
      </c>
      <c r="E15" s="32">
        <v>0.4790856481481482</v>
      </c>
      <c r="F15" s="32">
        <v>0.5349421296296296</v>
      </c>
      <c r="G15" s="32">
        <v>0.5366782407407408</v>
      </c>
      <c r="H15" s="32">
        <v>0.001736111111111111</v>
      </c>
      <c r="I15" s="27"/>
      <c r="J15" s="27" t="s">
        <v>239</v>
      </c>
      <c r="K15" s="27" t="s">
        <v>240</v>
      </c>
      <c r="L15" s="27" t="s">
        <v>241</v>
      </c>
      <c r="M15" s="32">
        <v>0.00568287037037037</v>
      </c>
      <c r="N15" s="33">
        <v>0.003483796296296296</v>
      </c>
    </row>
    <row r="16" spans="1:14" ht="15">
      <c r="A16" s="31" t="s">
        <v>242</v>
      </c>
      <c r="C16" s="27">
        <v>3</v>
      </c>
      <c r="D16" s="27">
        <v>2</v>
      </c>
      <c r="E16" s="32">
        <v>0.5644560185185185</v>
      </c>
      <c r="F16" s="32">
        <v>0.6081712962962963</v>
      </c>
      <c r="G16" s="32">
        <v>0.6128935185185186</v>
      </c>
      <c r="H16" s="32">
        <v>0.004722222222222222</v>
      </c>
      <c r="I16" s="27"/>
      <c r="J16" s="27" t="s">
        <v>243</v>
      </c>
      <c r="K16" s="27" t="s">
        <v>243</v>
      </c>
      <c r="L16" s="27" t="s">
        <v>202</v>
      </c>
      <c r="M16" s="27"/>
      <c r="N16" s="33">
        <v>0.0044907407407407405</v>
      </c>
    </row>
    <row r="17" spans="1:14" ht="15.75" thickBot="1">
      <c r="A17" s="34" t="s">
        <v>202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ht="15.75" thickBot="1">
      <c r="A18" s="27"/>
    </row>
    <row r="19" spans="1:14" ht="15">
      <c r="A19" s="37">
        <v>3</v>
      </c>
      <c r="B19" s="28">
        <v>90</v>
      </c>
      <c r="C19" s="28">
        <v>1</v>
      </c>
      <c r="D19" s="28">
        <v>2</v>
      </c>
      <c r="E19" s="29">
        <v>0.375</v>
      </c>
      <c r="F19" s="29">
        <v>0.44493055555555555</v>
      </c>
      <c r="G19" s="29">
        <v>0.4496412037037037</v>
      </c>
      <c r="H19" s="29">
        <v>0.004710648148148148</v>
      </c>
      <c r="I19" s="28"/>
      <c r="J19" s="28" t="s">
        <v>244</v>
      </c>
      <c r="K19" s="28" t="s">
        <v>198</v>
      </c>
      <c r="L19" s="28" t="s">
        <v>198</v>
      </c>
      <c r="M19" s="29">
        <v>0.004710648148148148</v>
      </c>
      <c r="N19" s="30">
        <v>0.00318287037037037</v>
      </c>
    </row>
    <row r="20" spans="1:14" ht="15">
      <c r="A20" s="31" t="s">
        <v>245</v>
      </c>
      <c r="C20" s="27">
        <v>2</v>
      </c>
      <c r="D20" s="27">
        <v>3</v>
      </c>
      <c r="E20" s="32">
        <v>0.4774189814814815</v>
      </c>
      <c r="F20" s="32">
        <v>0.5346990740740741</v>
      </c>
      <c r="G20" s="32">
        <v>0.5391666666666667</v>
      </c>
      <c r="H20" s="32">
        <v>0.004467592592592593</v>
      </c>
      <c r="I20" s="27"/>
      <c r="J20" s="27" t="s">
        <v>246</v>
      </c>
      <c r="K20" s="27" t="s">
        <v>247</v>
      </c>
      <c r="L20" s="27" t="s">
        <v>248</v>
      </c>
      <c r="M20" s="32">
        <v>0.00917824074074074</v>
      </c>
      <c r="N20" s="33">
        <v>0.0059722222222222225</v>
      </c>
    </row>
    <row r="21" spans="1:14" ht="15">
      <c r="A21" s="31" t="s">
        <v>249</v>
      </c>
      <c r="C21" s="27">
        <v>3</v>
      </c>
      <c r="D21" s="27">
        <v>3</v>
      </c>
      <c r="E21" s="32">
        <v>0.5669444444444445</v>
      </c>
      <c r="F21" s="32">
        <v>0.6141550925925926</v>
      </c>
      <c r="G21" s="32">
        <v>0.6203472222222223</v>
      </c>
      <c r="H21" s="32">
        <v>0.00619212962962963</v>
      </c>
      <c r="I21" s="27"/>
      <c r="J21" s="27" t="s">
        <v>250</v>
      </c>
      <c r="K21" s="27" t="s">
        <v>250</v>
      </c>
      <c r="L21" s="27" t="s">
        <v>209</v>
      </c>
      <c r="M21" s="27"/>
      <c r="N21" s="33">
        <v>0.010474537037037037</v>
      </c>
    </row>
    <row r="22" spans="1:14" ht="15.75" thickBot="1">
      <c r="A22" s="34" t="s">
        <v>209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ht="15">
      <c r="A23" s="27"/>
    </row>
  </sheetData>
  <sheetProtection password="E4F1" sheet="1"/>
  <mergeCells count="1">
    <mergeCell ref="A4:N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19"/>
  <sheetViews>
    <sheetView zoomScalePageLayoutView="0" workbookViewId="0" topLeftCell="L6">
      <selection activeCell="L6" sqref="L6"/>
    </sheetView>
  </sheetViews>
  <sheetFormatPr defaultColWidth="9.140625" defaultRowHeight="15"/>
  <cols>
    <col min="1" max="1" width="1.1484375" style="4" customWidth="1"/>
    <col min="2" max="2" width="6.8515625" style="39" hidden="1" customWidth="1"/>
    <col min="3" max="3" width="11.00390625" style="4" hidden="1" customWidth="1"/>
    <col min="4" max="4" width="8.140625" style="4" hidden="1" customWidth="1"/>
    <col min="5" max="5" width="7.28125" style="4" hidden="1" customWidth="1"/>
    <col min="6" max="9" width="0" style="4" hidden="1" customWidth="1"/>
    <col min="10" max="10" width="10.57421875" style="10" customWidth="1"/>
    <col min="11" max="11" width="7.00390625" style="10" bestFit="1" customWidth="1"/>
    <col min="12" max="12" width="44.140625" style="11" customWidth="1"/>
    <col min="13" max="13" width="30.28125" style="11" customWidth="1"/>
    <col min="14" max="15" width="0" style="11" hidden="1" customWidth="1"/>
    <col min="16" max="16" width="8.140625" style="11" hidden="1" customWidth="1"/>
    <col min="17" max="17" width="10.00390625" style="11" hidden="1" customWidth="1"/>
    <col min="18" max="23" width="8.140625" style="11" hidden="1" customWidth="1"/>
    <col min="24" max="24" width="5.140625" style="10" hidden="1" customWidth="1"/>
    <col min="25" max="25" width="7.00390625" style="10" bestFit="1" customWidth="1"/>
    <col min="26" max="26" width="4.140625" style="10" bestFit="1" customWidth="1"/>
    <col min="27" max="27" width="5.57421875" style="10" customWidth="1"/>
    <col min="28" max="28" width="6.00390625" style="10" hidden="1" customWidth="1"/>
    <col min="29" max="29" width="6.57421875" style="10" hidden="1" customWidth="1"/>
    <col min="30" max="30" width="4.421875" style="10" bestFit="1" customWidth="1"/>
    <col min="31" max="31" width="7.8515625" style="10" hidden="1" customWidth="1"/>
    <col min="32" max="32" width="4.140625" style="10" hidden="1" customWidth="1"/>
    <col min="33" max="33" width="7.00390625" style="10" bestFit="1" customWidth="1"/>
    <col min="34" max="34" width="4.140625" style="10" bestFit="1" customWidth="1"/>
    <col min="35" max="35" width="5.28125" style="10" customWidth="1"/>
    <col min="36" max="36" width="5.57421875" style="10" hidden="1" customWidth="1"/>
    <col min="37" max="37" width="6.00390625" style="10" hidden="1" customWidth="1"/>
    <col min="38" max="38" width="5.28125" style="10" customWidth="1"/>
    <col min="39" max="39" width="7.8515625" style="41" customWidth="1"/>
    <col min="40" max="16384" width="9.140625" style="4" customWidth="1"/>
  </cols>
  <sheetData>
    <row r="1" spans="4:11" ht="15" hidden="1">
      <c r="D1" s="4" t="s">
        <v>31</v>
      </c>
      <c r="E1" s="4" t="s">
        <v>32</v>
      </c>
      <c r="F1" s="40">
        <v>0.041666666666666664</v>
      </c>
      <c r="G1" s="40">
        <v>0.0006944444444444445</v>
      </c>
      <c r="I1" s="4">
        <f>AM1</f>
        <v>0</v>
      </c>
      <c r="J1" s="10" t="s">
        <v>33</v>
      </c>
      <c r="K1" s="10" t="s">
        <v>34</v>
      </c>
    </row>
    <row r="2" spans="3:11" ht="15" hidden="1">
      <c r="C2" s="4" t="s">
        <v>0</v>
      </c>
      <c r="D2" s="4">
        <v>21</v>
      </c>
      <c r="E2" s="4">
        <v>19</v>
      </c>
      <c r="G2" s="4" t="s">
        <v>31</v>
      </c>
      <c r="H2" s="4" t="s">
        <v>32</v>
      </c>
      <c r="J2" s="10">
        <v>0</v>
      </c>
      <c r="K2" s="10">
        <v>0</v>
      </c>
    </row>
    <row r="3" spans="3:11" ht="15" hidden="1">
      <c r="C3" s="4" t="s">
        <v>1</v>
      </c>
      <c r="D3" s="4">
        <v>10</v>
      </c>
      <c r="E3" s="4">
        <v>12</v>
      </c>
      <c r="F3" s="4" t="s">
        <v>30</v>
      </c>
      <c r="G3" s="42">
        <f>TIME(0,D2*60/D3,0)</f>
        <v>0.08750000000000001</v>
      </c>
      <c r="H3" s="42">
        <f>TIME(0,E2*60/E3,0)</f>
        <v>0.06597222222222222</v>
      </c>
      <c r="J3" s="10">
        <v>1</v>
      </c>
      <c r="K3" s="10">
        <v>2</v>
      </c>
    </row>
    <row r="4" spans="3:11" ht="15" hidden="1">
      <c r="C4" s="4" t="s">
        <v>2</v>
      </c>
      <c r="D4" s="4">
        <v>8</v>
      </c>
      <c r="E4" s="4">
        <v>8</v>
      </c>
      <c r="F4" s="4" t="s">
        <v>29</v>
      </c>
      <c r="G4" s="42">
        <f>TIME(0,D2*60/D4,0)</f>
        <v>0.10902777777777778</v>
      </c>
      <c r="H4" s="42">
        <f>TIME(0,E2*60/E4,0)</f>
        <v>0.09861111111111111</v>
      </c>
      <c r="J4" s="10">
        <v>2</v>
      </c>
      <c r="K4" s="10">
        <v>4</v>
      </c>
    </row>
    <row r="5" spans="3:11" ht="15" hidden="1">
      <c r="C5" s="4" t="s">
        <v>3</v>
      </c>
      <c r="D5" s="20">
        <v>0.027777777777777776</v>
      </c>
      <c r="J5" s="10">
        <v>3</v>
      </c>
      <c r="K5" s="10">
        <v>6</v>
      </c>
    </row>
    <row r="8" spans="12:15" ht="15">
      <c r="L8" s="4" t="s">
        <v>97</v>
      </c>
      <c r="M8" s="4"/>
      <c r="N8" s="4"/>
      <c r="O8" s="4"/>
    </row>
    <row r="9" spans="12:15" ht="15">
      <c r="L9" s="4" t="s">
        <v>98</v>
      </c>
      <c r="M9" s="4"/>
      <c r="N9" s="4"/>
      <c r="O9" s="4"/>
    </row>
    <row r="10" spans="12:15" ht="15">
      <c r="L10" s="26">
        <v>41741</v>
      </c>
      <c r="M10" s="4"/>
      <c r="N10" s="4"/>
      <c r="O10" s="4"/>
    </row>
    <row r="11" ht="15.75" thickBot="1">
      <c r="D11" s="20"/>
    </row>
    <row r="12" spans="10:29" ht="24" thickBot="1">
      <c r="J12" s="12"/>
      <c r="L12" s="13" t="s">
        <v>43</v>
      </c>
      <c r="AB12" s="25"/>
      <c r="AC12" s="25"/>
    </row>
    <row r="13" spans="28:31" ht="15">
      <c r="AB13" s="25"/>
      <c r="AC13" s="25"/>
      <c r="AE13" s="25"/>
    </row>
    <row r="14" spans="2:39" ht="15">
      <c r="B14" s="39" t="s">
        <v>39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18</v>
      </c>
      <c r="J14" s="43" t="s">
        <v>9</v>
      </c>
      <c r="K14" s="15" t="s">
        <v>10</v>
      </c>
      <c r="L14" s="16" t="s">
        <v>11</v>
      </c>
      <c r="M14" s="16" t="s">
        <v>12</v>
      </c>
      <c r="N14" s="16" t="s">
        <v>13</v>
      </c>
      <c r="O14" s="16" t="s">
        <v>14</v>
      </c>
      <c r="P14" s="16" t="s">
        <v>16</v>
      </c>
      <c r="Q14" s="16" t="s">
        <v>15</v>
      </c>
      <c r="R14" s="16" t="s">
        <v>17</v>
      </c>
      <c r="S14" s="16" t="s">
        <v>13</v>
      </c>
      <c r="T14" s="16" t="s">
        <v>14</v>
      </c>
      <c r="U14" s="16" t="s">
        <v>16</v>
      </c>
      <c r="V14" s="16" t="s">
        <v>15</v>
      </c>
      <c r="W14" s="16" t="s">
        <v>17</v>
      </c>
      <c r="X14" s="15" t="s">
        <v>19</v>
      </c>
      <c r="Y14" s="15" t="s">
        <v>20</v>
      </c>
      <c r="Z14" s="15" t="s">
        <v>21</v>
      </c>
      <c r="AA14" s="15" t="s">
        <v>22</v>
      </c>
      <c r="AB14" s="15" t="s">
        <v>18</v>
      </c>
      <c r="AC14" s="15" t="s">
        <v>47</v>
      </c>
      <c r="AD14" s="15" t="s">
        <v>36</v>
      </c>
      <c r="AE14" s="15" t="s">
        <v>37</v>
      </c>
      <c r="AF14" s="15" t="s">
        <v>23</v>
      </c>
      <c r="AG14" s="15" t="s">
        <v>24</v>
      </c>
      <c r="AH14" s="15" t="s">
        <v>25</v>
      </c>
      <c r="AI14" s="15" t="s">
        <v>26</v>
      </c>
      <c r="AJ14" s="15" t="s">
        <v>18</v>
      </c>
      <c r="AK14" s="15" t="s">
        <v>35</v>
      </c>
      <c r="AL14" s="15" t="s">
        <v>38</v>
      </c>
      <c r="AM14" s="44" t="s">
        <v>27</v>
      </c>
    </row>
    <row r="15" spans="2:39" ht="15.75">
      <c r="B15" s="39">
        <f>AM15</f>
        <v>74.44444444444456</v>
      </c>
      <c r="C15" s="4">
        <f>K15</f>
        <v>115</v>
      </c>
      <c r="D15" s="4">
        <f>VLOOKUP($C15,Plan1!$A$15:$E$21,RIGHT(D$14,1)+1,0)</f>
        <v>40</v>
      </c>
      <c r="E15" s="4">
        <f>VLOOKUP($C15,Plan1!$A$15:$E$21,RIGHT(E$14,1)+1,0)</f>
        <v>40</v>
      </c>
      <c r="F15" s="4">
        <f>VLOOKUP($C15,Plan1!$A$15:$E$21,RIGHT(F$14,1)+1,0)</f>
        <v>36</v>
      </c>
      <c r="G15" s="4">
        <f>VLOOKUP($C15,Plan1!$A$15:$E$21,RIGHT(G$14,1)+1,0)</f>
        <v>36</v>
      </c>
      <c r="J15" s="5">
        <v>1</v>
      </c>
      <c r="K15" s="6">
        <v>115</v>
      </c>
      <c r="L15" s="7" t="s">
        <v>89</v>
      </c>
      <c r="M15" s="7" t="s">
        <v>90</v>
      </c>
      <c r="N15" s="8">
        <v>0.3958333333333333</v>
      </c>
      <c r="O15" s="8">
        <v>0.4839814814814815</v>
      </c>
      <c r="P15" s="8">
        <v>0.49243055555555554</v>
      </c>
      <c r="Q15" s="8">
        <v>0.5777199074074074</v>
      </c>
      <c r="R15" s="8">
        <v>0.5831018518518518</v>
      </c>
      <c r="S15" s="45">
        <f aca="true" t="shared" si="0" ref="S15:W18">TIME(HOUR(N15),MINUTE(N15),0)</f>
        <v>0.3958333333333333</v>
      </c>
      <c r="T15" s="45">
        <f t="shared" si="0"/>
        <v>0.48333333333333334</v>
      </c>
      <c r="U15" s="45">
        <f t="shared" si="0"/>
        <v>0.4923611111111111</v>
      </c>
      <c r="V15" s="45">
        <f t="shared" si="0"/>
        <v>0.5770833333333333</v>
      </c>
      <c r="W15" s="45">
        <f t="shared" si="0"/>
        <v>0.5826388888888888</v>
      </c>
      <c r="X15" s="46">
        <f>MAX($D$6,MINUTE(U15-T15))</f>
        <v>13</v>
      </c>
      <c r="Y15" s="47">
        <f>$D$2/((T15-S15)/$F$1)</f>
        <v>9.999999999999998</v>
      </c>
      <c r="Z15" s="15">
        <f>(D15+E15)/2</f>
        <v>40</v>
      </c>
      <c r="AA15" s="15">
        <f>(Y15*2-D$4)*100/(Z15)</f>
        <v>29.99999999999999</v>
      </c>
      <c r="AB15" s="15">
        <f>IF(TIME(HOUR(T15-S15),MINUTE(T15-S15),0)&gt;$G$4,"TEMPO MAX",IF(TIME(HOUR(T15-S15),MINUTE(T15-S15+$G$1*3),0)&lt;$G$3,"TEMPO MIN",""))</f>
      </c>
      <c r="AC15" s="15">
        <f>IF($G$3&gt;T15-S15,MINUTE($G$3-(T15-S15)),0)</f>
        <v>0</v>
      </c>
      <c r="AD15" s="15">
        <f>VLOOKUP(AC15,$J$2:$K$5,2,1)</f>
        <v>0</v>
      </c>
      <c r="AE15" s="48">
        <f>TIME(HOUR(O15+$D$5),MINUTE(O15+$D$5),0)</f>
        <v>0.5111111111111112</v>
      </c>
      <c r="AF15" s="46">
        <f>MAX($E$6,MINUTE(W15-V15))</f>
        <v>8</v>
      </c>
      <c r="AG15" s="47">
        <f>$E$2/((V15-AE15)/$F$1)</f>
        <v>12.000000000000023</v>
      </c>
      <c r="AH15" s="15">
        <f>(F15+G15)/2</f>
        <v>36</v>
      </c>
      <c r="AI15" s="15">
        <f>(AG15*2-$E$4)*100/(AH15)</f>
        <v>44.44444444444457</v>
      </c>
      <c r="AJ15" s="15">
        <f>IF(TIME(HOUR(Q15-AE15),MINUTE(Q15-AE15),0)&gt;$H$4,"TEMPO MAX",IF(TIME(HOUR(Q15-AE15),MINUTE(Q15-AE15+$G$1*3),0)&lt;$H$3,"TEMPO MIN",""))</f>
      </c>
      <c r="AK15" s="15">
        <f>IF($H$3&gt;V15-AE15,MINUTE($H$3-(V15-AE15)),0)</f>
        <v>0</v>
      </c>
      <c r="AL15" s="15">
        <f>VLOOKUP(AK15,$J$2:$K$5,2,1)</f>
        <v>0</v>
      </c>
      <c r="AM15" s="49">
        <f>IF(OR(AJ15&lt;&gt;"",AB15&lt;&gt;"",H15&lt;&gt;""),0,AA15+AI15-AL15-AD15)</f>
        <v>74.44444444444456</v>
      </c>
    </row>
    <row r="16" spans="2:39" ht="15.75">
      <c r="B16" s="39">
        <f>AM16</f>
        <v>71.71717171717162</v>
      </c>
      <c r="C16" s="4">
        <f>K16</f>
        <v>114</v>
      </c>
      <c r="D16" s="4">
        <f>VLOOKUP($C16,Plan1!$A$15:$E$21,RIGHT(D$14,1)+1,0)</f>
        <v>44</v>
      </c>
      <c r="E16" s="4">
        <f>VLOOKUP($C16,Plan1!$A$15:$E$21,RIGHT(E$14,1)+1,0)</f>
        <v>44</v>
      </c>
      <c r="F16" s="4">
        <f>VLOOKUP($C16,Plan1!$A$15:$E$21,RIGHT(F$14,1)+1,0)</f>
        <v>36</v>
      </c>
      <c r="G16" s="4">
        <f>VLOOKUP($C16,Plan1!$A$15:$E$21,RIGHT(G$14,1)+1,0)</f>
        <v>36</v>
      </c>
      <c r="J16" s="5">
        <v>2</v>
      </c>
      <c r="K16" s="6">
        <v>114</v>
      </c>
      <c r="L16" s="7" t="s">
        <v>87</v>
      </c>
      <c r="M16" s="7" t="s">
        <v>88</v>
      </c>
      <c r="N16" s="8">
        <v>0.3993055555555556</v>
      </c>
      <c r="O16" s="8">
        <v>0.4874189814814815</v>
      </c>
      <c r="P16" s="8">
        <v>0.5002546296296296</v>
      </c>
      <c r="Q16" s="8">
        <v>0.580925925925926</v>
      </c>
      <c r="R16" s="8">
        <v>0.5938194444444445</v>
      </c>
      <c r="S16" s="45">
        <f t="shared" si="0"/>
        <v>0.3993055555555556</v>
      </c>
      <c r="T16" s="45">
        <f t="shared" si="0"/>
        <v>0.48680555555555555</v>
      </c>
      <c r="U16" s="45">
        <f t="shared" si="0"/>
        <v>0.5</v>
      </c>
      <c r="V16" s="45">
        <f t="shared" si="0"/>
        <v>0.5805555555555556</v>
      </c>
      <c r="W16" s="45">
        <f t="shared" si="0"/>
        <v>0.59375</v>
      </c>
      <c r="X16" s="46">
        <f>MAX($D$6,MINUTE(U16-T16))</f>
        <v>19</v>
      </c>
      <c r="Y16" s="47">
        <f>$D$2/((T16-S16)/$F$1)</f>
        <v>10.000000000000004</v>
      </c>
      <c r="Z16" s="15">
        <f>(D16+E16)/2</f>
        <v>44</v>
      </c>
      <c r="AA16" s="15">
        <f>(Y16*2-D$4)*100/(Z16)</f>
        <v>27.272727272727288</v>
      </c>
      <c r="AB16" s="15">
        <f>IF(TIME(HOUR(T16-S16),MINUTE(T16-S16),0)&gt;$G$4,"TEMPO MAX",IF(TIME(HOUR(T16-S16),MINUTE(T16-S16+$G$1*3),0)&lt;$G$3,"TEMPO MIN",""))</f>
      </c>
      <c r="AC16" s="15">
        <f>IF($G$3&gt;T16-S16,MINUTE($G$3-(T16-S16)),0)</f>
        <v>0</v>
      </c>
      <c r="AD16" s="15">
        <f>VLOOKUP(AC16,$J$2:$K$5,2,1)</f>
        <v>0</v>
      </c>
      <c r="AE16" s="48">
        <f>TIME(HOUR(O16+$D$5),MINUTE(O16+$D$5),0)</f>
        <v>0.5145833333333333</v>
      </c>
      <c r="AF16" s="46">
        <f>MAX($E$6,MINUTE(W16-V16))</f>
        <v>19</v>
      </c>
      <c r="AG16" s="47">
        <f>$E$2/((V16-AE16)/$F$1)</f>
        <v>11.999999999999982</v>
      </c>
      <c r="AH16" s="15">
        <f>(F16+G16)/2</f>
        <v>36</v>
      </c>
      <c r="AI16" s="15">
        <f>(AG16*2-$E$4)*100/(AH16)</f>
        <v>44.44444444444434</v>
      </c>
      <c r="AJ16" s="15">
        <f>IF(TIME(HOUR(Q16-AE16),MINUTE(Q16-AE16),0)&gt;$H$4,"TEMPO MAX",IF(TIME(HOUR(Q16-AE16),MINUTE(Q16-AE16+$G$1*3),0)&lt;$H$3,"TEMPO MIN",""))</f>
      </c>
      <c r="AK16" s="15">
        <f>IF($H$3&gt;V16-AE16,MINUTE($H$3-(V16-AE16)),0)</f>
        <v>0</v>
      </c>
      <c r="AL16" s="15">
        <f>VLOOKUP(AK16,$J$2:$K$5,2,1)</f>
        <v>0</v>
      </c>
      <c r="AM16" s="49">
        <f>IF(OR(AJ16&lt;&gt;"",AB16&lt;&gt;"",H16&lt;&gt;""),0,AA16+AI16-AL16-AD16)</f>
        <v>71.71717171717162</v>
      </c>
    </row>
    <row r="17" spans="2:39" ht="15.75">
      <c r="B17" s="39">
        <f>AM17</f>
        <v>65.74460801095516</v>
      </c>
      <c r="C17" s="4">
        <f>K17</f>
        <v>110</v>
      </c>
      <c r="D17" s="4">
        <f>VLOOKUP($C17,Plan1!$A$15:$E$21,RIGHT(D$14,1)+1,0)</f>
        <v>44</v>
      </c>
      <c r="E17" s="4">
        <f>VLOOKUP($C17,Plan1!$A$15:$E$21,RIGHT(E$14,1)+1,0)</f>
        <v>48</v>
      </c>
      <c r="F17" s="4">
        <f>VLOOKUP($C17,Plan1!$A$15:$E$21,RIGHT(F$14,1)+1,0)</f>
        <v>40</v>
      </c>
      <c r="G17" s="4">
        <f>VLOOKUP($C17,Plan1!$A$15:$E$21,RIGHT(G$14,1)+1,0)</f>
        <v>40</v>
      </c>
      <c r="J17" s="5">
        <v>3</v>
      </c>
      <c r="K17" s="6">
        <v>110</v>
      </c>
      <c r="L17" s="7" t="s">
        <v>83</v>
      </c>
      <c r="M17" s="7" t="s">
        <v>84</v>
      </c>
      <c r="N17" s="8">
        <v>0.40208333333333335</v>
      </c>
      <c r="O17" s="8">
        <v>0.4904513888888889</v>
      </c>
      <c r="P17" s="8">
        <v>0.5028819444444445</v>
      </c>
      <c r="Q17" s="8">
        <v>0.5842824074074074</v>
      </c>
      <c r="R17" s="8">
        <v>0.5953125</v>
      </c>
      <c r="S17" s="45">
        <f t="shared" si="0"/>
        <v>0.40208333333333335</v>
      </c>
      <c r="T17" s="45">
        <f t="shared" si="0"/>
        <v>0.4902777777777778</v>
      </c>
      <c r="U17" s="45">
        <f t="shared" si="0"/>
        <v>0.5027777777777778</v>
      </c>
      <c r="V17" s="45">
        <f t="shared" si="0"/>
        <v>0.5840277777777778</v>
      </c>
      <c r="W17" s="45">
        <f t="shared" si="0"/>
        <v>0.5951388888888889</v>
      </c>
      <c r="X17" s="46">
        <f>MAX($D$6,MINUTE(U17-T17))</f>
        <v>18</v>
      </c>
      <c r="Y17" s="47">
        <f>$D$2/((T17-S17)/$F$1)</f>
        <v>9.921259842519683</v>
      </c>
      <c r="Z17" s="15">
        <f>(D17+E17)/2</f>
        <v>46</v>
      </c>
      <c r="AA17" s="15">
        <f>(Y17*2-D$4)*100/(Z17)</f>
        <v>25.744608010955147</v>
      </c>
      <c r="AB17" s="15">
        <f>IF(TIME(HOUR(T17-S17),MINUTE(T17-S17),0)&gt;$G$4,"TEMPO MAX",IF(TIME(HOUR(T17-S17),MINUTE(T17-S17+$G$1*3),0)&lt;$G$3,"TEMPO MIN",""))</f>
      </c>
      <c r="AC17" s="15">
        <f>IF($G$3&gt;T17-S17,MINUTE($G$3-(T17-S17)),0)</f>
        <v>0</v>
      </c>
      <c r="AD17" s="15">
        <f>VLOOKUP(AC17,$J$2:$K$5,2,1)</f>
        <v>0</v>
      </c>
      <c r="AE17" s="48">
        <f>TIME(HOUR(O17+$D$5),MINUTE(O17+$D$5),0)</f>
        <v>0.5180555555555556</v>
      </c>
      <c r="AF17" s="46">
        <f>MAX($E$6,MINUTE(W17-V17))</f>
        <v>16</v>
      </c>
      <c r="AG17" s="47">
        <f>$E$2/((V17-AE17)/$F$1)</f>
        <v>12.000000000000002</v>
      </c>
      <c r="AH17" s="15">
        <f>(F17+G17)/2</f>
        <v>40</v>
      </c>
      <c r="AI17" s="15">
        <f>(AG17*2-$E$4)*100/(AH17)</f>
        <v>40.000000000000014</v>
      </c>
      <c r="AJ17" s="15">
        <f>IF(TIME(HOUR(Q17-AE17),MINUTE(Q17-AE17),0)&gt;$H$4,"TEMPO MAX",IF(TIME(HOUR(Q17-AE17),MINUTE(Q17-AE17+$G$1*3),0)&lt;$H$3,"TEMPO MIN",""))</f>
      </c>
      <c r="AK17" s="15">
        <f>IF($H$3&gt;V17-AE17,MINUTE($H$3-(V17-AE17)),0)</f>
        <v>0</v>
      </c>
      <c r="AL17" s="15">
        <f>VLOOKUP(AK17,$J$2:$K$5,2,1)</f>
        <v>0</v>
      </c>
      <c r="AM17" s="49">
        <f>IF(OR(AJ17&lt;&gt;"",AB17&lt;&gt;"",H17&lt;&gt;""),0,AA17+AI17-AL17-AD17)</f>
        <v>65.74460801095516</v>
      </c>
    </row>
    <row r="18" spans="2:39" ht="15.75">
      <c r="B18" s="39">
        <f>AM18</f>
        <v>64.99999999999991</v>
      </c>
      <c r="C18" s="4">
        <f>K18</f>
        <v>112</v>
      </c>
      <c r="D18" s="4">
        <f>VLOOKUP($C18,Plan1!$A$15:$E$21,RIGHT(D$14,1)+1,0)</f>
        <v>44</v>
      </c>
      <c r="E18" s="4">
        <f>VLOOKUP($C18,Plan1!$A$15:$E$21,RIGHT(E$14,1)+1,0)</f>
        <v>52</v>
      </c>
      <c r="F18" s="4">
        <f>VLOOKUP($C18,Plan1!$A$15:$E$21,RIGHT(F$14,1)+1,0)</f>
        <v>40</v>
      </c>
      <c r="G18" s="4">
        <f>VLOOKUP($C18,Plan1!$A$15:$E$21,RIGHT(G$14,1)+1,0)</f>
        <v>40</v>
      </c>
      <c r="J18" s="5">
        <v>4</v>
      </c>
      <c r="K18" s="6">
        <v>112</v>
      </c>
      <c r="L18" s="7" t="s">
        <v>85</v>
      </c>
      <c r="M18" s="7" t="s">
        <v>86</v>
      </c>
      <c r="N18" s="8">
        <v>0.3993055555555556</v>
      </c>
      <c r="O18" s="8">
        <v>0.48744212962962963</v>
      </c>
      <c r="P18" s="8">
        <v>0.5</v>
      </c>
      <c r="Q18" s="8">
        <v>0.5809027777777778</v>
      </c>
      <c r="R18" s="8">
        <v>0.5916087962962963</v>
      </c>
      <c r="S18" s="45">
        <f t="shared" si="0"/>
        <v>0.3993055555555556</v>
      </c>
      <c r="T18" s="45">
        <f t="shared" si="0"/>
        <v>0.48680555555555555</v>
      </c>
      <c r="U18" s="45">
        <f t="shared" si="0"/>
        <v>0.5</v>
      </c>
      <c r="V18" s="45">
        <f t="shared" si="0"/>
        <v>0.5805555555555556</v>
      </c>
      <c r="W18" s="45">
        <f t="shared" si="0"/>
        <v>0.5909722222222222</v>
      </c>
      <c r="X18" s="46">
        <f>MAX($D$6,MINUTE(U18-T18))</f>
        <v>19</v>
      </c>
      <c r="Y18" s="47">
        <f>$D$2/((T18-S18)/$F$1)</f>
        <v>10.000000000000004</v>
      </c>
      <c r="Z18" s="15">
        <f>(D18+E18)/2</f>
        <v>48</v>
      </c>
      <c r="AA18" s="15">
        <f>(Y18*2-D$4)*100/(Z18)</f>
        <v>25.000000000000014</v>
      </c>
      <c r="AB18" s="15">
        <f>IF(TIME(HOUR(T18-S18),MINUTE(T18-S18),0)&gt;$G$4,"TEMPO MAX",IF(TIME(HOUR(T18-S18),MINUTE(T18-S18+$G$1*3),0)&lt;$G$3,"TEMPO MIN",""))</f>
      </c>
      <c r="AC18" s="15">
        <f>IF($G$3&gt;T18-S18,MINUTE($G$3-(T18-S18)),0)</f>
        <v>0</v>
      </c>
      <c r="AD18" s="15">
        <f>VLOOKUP(AC18,$J$2:$K$5,2,1)</f>
        <v>0</v>
      </c>
      <c r="AE18" s="48">
        <f>TIME(HOUR(O18+$D$5),MINUTE(O18+$D$5),0)</f>
        <v>0.5145833333333333</v>
      </c>
      <c r="AF18" s="46">
        <f>MAX($E$6,MINUTE(W18-V18))</f>
        <v>15</v>
      </c>
      <c r="AG18" s="47">
        <f>$E$2/((V18-AE18)/$F$1)</f>
        <v>11.999999999999982</v>
      </c>
      <c r="AH18" s="15">
        <f>(F18+G18)/2</f>
        <v>40</v>
      </c>
      <c r="AI18" s="15">
        <f>(AG18*2-$E$4)*100/(AH18)</f>
        <v>39.99999999999991</v>
      </c>
      <c r="AJ18" s="15">
        <f>IF(TIME(HOUR(Q18-AE18),MINUTE(Q18-AE18),0)&gt;$H$4,"TEMPO MAX",IF(TIME(HOUR(Q18-AE18),MINUTE(Q18-AE18+$G$1*3),0)&lt;$H$3,"TEMPO MIN",""))</f>
      </c>
      <c r="AK18" s="15">
        <f>IF($H$3&gt;V18-AE18,MINUTE($H$3-(V18-AE18)),0)</f>
        <v>0</v>
      </c>
      <c r="AL18" s="15">
        <f>VLOOKUP(AK18,$J$2:$K$5,2,1)</f>
        <v>0</v>
      </c>
      <c r="AM18" s="49">
        <f>IF(OR(AJ18&lt;&gt;"",AB18&lt;&gt;"",H18&lt;&gt;""),0,AA18+AI18-AL18-AD18)</f>
        <v>64.99999999999991</v>
      </c>
    </row>
    <row r="19" spans="2:39" ht="15.75" hidden="1">
      <c r="B19" s="39" t="e">
        <f aca="true" t="shared" si="1" ref="B19:B53">AM19</f>
        <v>#NUM!</v>
      </c>
      <c r="C19" s="4">
        <f aca="true" t="shared" si="2" ref="C19:C53">K19</f>
        <v>0</v>
      </c>
      <c r="J19" s="5"/>
      <c r="K19" s="6"/>
      <c r="L19" s="7"/>
      <c r="M19" s="7"/>
      <c r="N19" s="8"/>
      <c r="O19" s="8"/>
      <c r="P19" s="8"/>
      <c r="Q19" s="8"/>
      <c r="R19" s="8"/>
      <c r="S19" s="45">
        <f aca="true" t="shared" si="3" ref="S19:W53">TIME(HOUR(N19),MINUTE(N19),0)</f>
        <v>0</v>
      </c>
      <c r="T19" s="45">
        <f t="shared" si="3"/>
        <v>0</v>
      </c>
      <c r="U19" s="45">
        <f t="shared" si="3"/>
        <v>0</v>
      </c>
      <c r="V19" s="45">
        <f t="shared" si="3"/>
        <v>0</v>
      </c>
      <c r="W19" s="45">
        <f t="shared" si="3"/>
        <v>0</v>
      </c>
      <c r="X19" s="46">
        <f aca="true" t="shared" si="4" ref="X19:X53">MAX($D$6,MINUTE(U19-T19))</f>
        <v>0</v>
      </c>
      <c r="Y19" s="47" t="e">
        <f aca="true" t="shared" si="5" ref="Y19:Y53">$D$2/((T19-S19)/$F$1)</f>
        <v>#DIV/0!</v>
      </c>
      <c r="Z19" s="15">
        <f aca="true" t="shared" si="6" ref="Z19:Z53">(D19+E19)/2</f>
        <v>0</v>
      </c>
      <c r="AA19" s="15" t="e">
        <f aca="true" t="shared" si="7" ref="AA19:AA53">(Y19*2-D$4)*100/(Z19)</f>
        <v>#DIV/0!</v>
      </c>
      <c r="AB19" s="15" t="str">
        <f aca="true" t="shared" si="8" ref="AB19:AB53">IF(TIME(HOUR(T19-S19),MINUTE(T19-S19),0)&gt;$G$4,"TEMPO MAX",IF(TIME(HOUR(T19-S19),MINUTE(T19-S19+$G$1*3),0)&lt;$G$3,"TEMPO MIN",""))</f>
        <v>TEMPO MIN</v>
      </c>
      <c r="AC19" s="15">
        <f aca="true" t="shared" si="9" ref="AC19:AC53">IF($G$3&gt;T19-S19,MINUTE($G$3-(T19-S19)),0)</f>
        <v>6</v>
      </c>
      <c r="AD19" s="15">
        <f aca="true" t="shared" si="10" ref="AD19:AD63">VLOOKUP(AC19,$J$2:$K$5,2,1)</f>
        <v>6</v>
      </c>
      <c r="AE19" s="48">
        <f aca="true" t="shared" si="11" ref="AE19:AE53">TIME(HOUR(O19+$D$5),MINUTE(O19+$D$5),0)</f>
        <v>0.027777777777777776</v>
      </c>
      <c r="AF19" s="46">
        <f aca="true" t="shared" si="12" ref="AF19:AF53">MAX($E$6,MINUTE(W19-V19))</f>
        <v>0</v>
      </c>
      <c r="AG19" s="47">
        <f aca="true" t="shared" si="13" ref="AG19:AG53">$E$2/((V19-AE19)/$F$1)</f>
        <v>-28.5</v>
      </c>
      <c r="AH19" s="15">
        <f aca="true" t="shared" si="14" ref="AH19:AH53">(F19+G19)/2</f>
        <v>0</v>
      </c>
      <c r="AI19" s="15" t="e">
        <f aca="true" t="shared" si="15" ref="AI19:AI53">(AG19*2-$E$4)*100/(AH19)</f>
        <v>#DIV/0!</v>
      </c>
      <c r="AJ19" s="15" t="e">
        <f aca="true" t="shared" si="16" ref="AJ19:AJ53">IF(TIME(HOUR(Q19-AE19),MINUTE(Q19-AE19),0)&gt;$H$4,"TEMPO MAX",IF(TIME(HOUR(Q19-AE19),MINUTE(Q19-AE19+$G$1*3),0)&lt;$H$3,"TEMPO MIN",""))</f>
        <v>#NUM!</v>
      </c>
      <c r="AK19" s="15">
        <f aca="true" t="shared" si="17" ref="AK19:AK53">IF($H$3&gt;V19-AE19,MINUTE($H$3-(V19-AE19)),0)</f>
        <v>15</v>
      </c>
      <c r="AL19" s="15">
        <f aca="true" t="shared" si="18" ref="AL19:AL63">VLOOKUP(AK19,$J$2:$K$5,2,1)</f>
        <v>6</v>
      </c>
      <c r="AM19" s="49" t="e">
        <f aca="true" t="shared" si="19" ref="AM19:AM53">IF(OR(AJ19&lt;&gt;"",AB19&lt;&gt;"",H19&lt;&gt;""),0,AA19+AI19-AL19-AD19)</f>
        <v>#NUM!</v>
      </c>
    </row>
    <row r="20" spans="2:39" ht="15.75" hidden="1">
      <c r="B20" s="39" t="e">
        <f t="shared" si="1"/>
        <v>#NUM!</v>
      </c>
      <c r="C20" s="4">
        <f t="shared" si="2"/>
        <v>0</v>
      </c>
      <c r="J20" s="5"/>
      <c r="K20" s="6"/>
      <c r="L20" s="7"/>
      <c r="M20" s="7"/>
      <c r="N20" s="8"/>
      <c r="O20" s="8"/>
      <c r="P20" s="8"/>
      <c r="Q20" s="8"/>
      <c r="R20" s="8"/>
      <c r="S20" s="45">
        <f t="shared" si="3"/>
        <v>0</v>
      </c>
      <c r="T20" s="45">
        <f t="shared" si="3"/>
        <v>0</v>
      </c>
      <c r="U20" s="45">
        <f t="shared" si="3"/>
        <v>0</v>
      </c>
      <c r="V20" s="45">
        <f t="shared" si="3"/>
        <v>0</v>
      </c>
      <c r="W20" s="45">
        <f t="shared" si="3"/>
        <v>0</v>
      </c>
      <c r="X20" s="46">
        <f t="shared" si="4"/>
        <v>0</v>
      </c>
      <c r="Y20" s="47" t="e">
        <f t="shared" si="5"/>
        <v>#DIV/0!</v>
      </c>
      <c r="Z20" s="15">
        <f t="shared" si="6"/>
        <v>0</v>
      </c>
      <c r="AA20" s="15" t="e">
        <f t="shared" si="7"/>
        <v>#DIV/0!</v>
      </c>
      <c r="AB20" s="15" t="str">
        <f t="shared" si="8"/>
        <v>TEMPO MIN</v>
      </c>
      <c r="AC20" s="15">
        <f t="shared" si="9"/>
        <v>6</v>
      </c>
      <c r="AD20" s="15">
        <f t="shared" si="10"/>
        <v>6</v>
      </c>
      <c r="AE20" s="48">
        <f t="shared" si="11"/>
        <v>0.027777777777777776</v>
      </c>
      <c r="AF20" s="46">
        <f t="shared" si="12"/>
        <v>0</v>
      </c>
      <c r="AG20" s="47">
        <f t="shared" si="13"/>
        <v>-28.5</v>
      </c>
      <c r="AH20" s="15">
        <f t="shared" si="14"/>
        <v>0</v>
      </c>
      <c r="AI20" s="15" t="e">
        <f t="shared" si="15"/>
        <v>#DIV/0!</v>
      </c>
      <c r="AJ20" s="15" t="e">
        <f t="shared" si="16"/>
        <v>#NUM!</v>
      </c>
      <c r="AK20" s="15">
        <f t="shared" si="17"/>
        <v>15</v>
      </c>
      <c r="AL20" s="15">
        <f t="shared" si="18"/>
        <v>6</v>
      </c>
      <c r="AM20" s="49" t="e">
        <f t="shared" si="19"/>
        <v>#NUM!</v>
      </c>
    </row>
    <row r="21" spans="2:39" ht="15.75" hidden="1">
      <c r="B21" s="39" t="e">
        <f t="shared" si="1"/>
        <v>#NUM!</v>
      </c>
      <c r="C21" s="4">
        <f t="shared" si="2"/>
        <v>0</v>
      </c>
      <c r="J21" s="5"/>
      <c r="K21" s="6"/>
      <c r="L21" s="7"/>
      <c r="M21" s="7"/>
      <c r="N21" s="8"/>
      <c r="O21" s="8"/>
      <c r="P21" s="8"/>
      <c r="Q21" s="8"/>
      <c r="R21" s="8"/>
      <c r="S21" s="45">
        <f t="shared" si="3"/>
        <v>0</v>
      </c>
      <c r="T21" s="45">
        <f t="shared" si="3"/>
        <v>0</v>
      </c>
      <c r="U21" s="45">
        <f t="shared" si="3"/>
        <v>0</v>
      </c>
      <c r="V21" s="45">
        <f t="shared" si="3"/>
        <v>0</v>
      </c>
      <c r="W21" s="45">
        <f t="shared" si="3"/>
        <v>0</v>
      </c>
      <c r="X21" s="46">
        <f t="shared" si="4"/>
        <v>0</v>
      </c>
      <c r="Y21" s="47" t="e">
        <f t="shared" si="5"/>
        <v>#DIV/0!</v>
      </c>
      <c r="Z21" s="15">
        <f t="shared" si="6"/>
        <v>0</v>
      </c>
      <c r="AA21" s="15" t="e">
        <f t="shared" si="7"/>
        <v>#DIV/0!</v>
      </c>
      <c r="AB21" s="15" t="str">
        <f t="shared" si="8"/>
        <v>TEMPO MIN</v>
      </c>
      <c r="AC21" s="15">
        <f t="shared" si="9"/>
        <v>6</v>
      </c>
      <c r="AD21" s="15">
        <f t="shared" si="10"/>
        <v>6</v>
      </c>
      <c r="AE21" s="48">
        <f t="shared" si="11"/>
        <v>0.027777777777777776</v>
      </c>
      <c r="AF21" s="46">
        <f t="shared" si="12"/>
        <v>0</v>
      </c>
      <c r="AG21" s="47">
        <f t="shared" si="13"/>
        <v>-28.5</v>
      </c>
      <c r="AH21" s="15">
        <f t="shared" si="14"/>
        <v>0</v>
      </c>
      <c r="AI21" s="15" t="e">
        <f t="shared" si="15"/>
        <v>#DIV/0!</v>
      </c>
      <c r="AJ21" s="15" t="e">
        <f t="shared" si="16"/>
        <v>#NUM!</v>
      </c>
      <c r="AK21" s="15">
        <f t="shared" si="17"/>
        <v>15</v>
      </c>
      <c r="AL21" s="15">
        <f t="shared" si="18"/>
        <v>6</v>
      </c>
      <c r="AM21" s="49" t="e">
        <f t="shared" si="19"/>
        <v>#NUM!</v>
      </c>
    </row>
    <row r="22" spans="2:39" ht="15.75" hidden="1">
      <c r="B22" s="39" t="e">
        <f t="shared" si="1"/>
        <v>#NUM!</v>
      </c>
      <c r="C22" s="4">
        <f t="shared" si="2"/>
        <v>0</v>
      </c>
      <c r="J22" s="5"/>
      <c r="K22" s="6"/>
      <c r="L22" s="7"/>
      <c r="M22" s="7"/>
      <c r="N22" s="8"/>
      <c r="O22" s="8"/>
      <c r="P22" s="8"/>
      <c r="Q22" s="8"/>
      <c r="R22" s="8"/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6">
        <f t="shared" si="4"/>
        <v>0</v>
      </c>
      <c r="Y22" s="47" t="e">
        <f t="shared" si="5"/>
        <v>#DIV/0!</v>
      </c>
      <c r="Z22" s="15">
        <f t="shared" si="6"/>
        <v>0</v>
      </c>
      <c r="AA22" s="15" t="e">
        <f t="shared" si="7"/>
        <v>#DIV/0!</v>
      </c>
      <c r="AB22" s="15" t="str">
        <f t="shared" si="8"/>
        <v>TEMPO MIN</v>
      </c>
      <c r="AC22" s="15">
        <f t="shared" si="9"/>
        <v>6</v>
      </c>
      <c r="AD22" s="15">
        <f t="shared" si="10"/>
        <v>6</v>
      </c>
      <c r="AE22" s="48">
        <f t="shared" si="11"/>
        <v>0.027777777777777776</v>
      </c>
      <c r="AF22" s="46">
        <f t="shared" si="12"/>
        <v>0</v>
      </c>
      <c r="AG22" s="47">
        <f t="shared" si="13"/>
        <v>-28.5</v>
      </c>
      <c r="AH22" s="15">
        <f t="shared" si="14"/>
        <v>0</v>
      </c>
      <c r="AI22" s="15" t="e">
        <f t="shared" si="15"/>
        <v>#DIV/0!</v>
      </c>
      <c r="AJ22" s="15" t="e">
        <f t="shared" si="16"/>
        <v>#NUM!</v>
      </c>
      <c r="AK22" s="15">
        <f t="shared" si="17"/>
        <v>15</v>
      </c>
      <c r="AL22" s="15">
        <f t="shared" si="18"/>
        <v>6</v>
      </c>
      <c r="AM22" s="49" t="e">
        <f t="shared" si="19"/>
        <v>#NUM!</v>
      </c>
    </row>
    <row r="23" spans="2:39" ht="15.75" hidden="1">
      <c r="B23" s="39" t="e">
        <f t="shared" si="1"/>
        <v>#NUM!</v>
      </c>
      <c r="C23" s="4">
        <f t="shared" si="2"/>
        <v>0</v>
      </c>
      <c r="J23" s="5"/>
      <c r="K23" s="6"/>
      <c r="L23" s="7"/>
      <c r="M23" s="7"/>
      <c r="N23" s="8"/>
      <c r="O23" s="8"/>
      <c r="P23" s="8"/>
      <c r="Q23" s="8"/>
      <c r="R23" s="8"/>
      <c r="S23" s="45">
        <f t="shared" si="3"/>
        <v>0</v>
      </c>
      <c r="T23" s="45">
        <f t="shared" si="3"/>
        <v>0</v>
      </c>
      <c r="U23" s="45">
        <f t="shared" si="3"/>
        <v>0</v>
      </c>
      <c r="V23" s="45">
        <f t="shared" si="3"/>
        <v>0</v>
      </c>
      <c r="W23" s="45">
        <f t="shared" si="3"/>
        <v>0</v>
      </c>
      <c r="X23" s="46">
        <f t="shared" si="4"/>
        <v>0</v>
      </c>
      <c r="Y23" s="47" t="e">
        <f t="shared" si="5"/>
        <v>#DIV/0!</v>
      </c>
      <c r="Z23" s="15">
        <f t="shared" si="6"/>
        <v>0</v>
      </c>
      <c r="AA23" s="15" t="e">
        <f t="shared" si="7"/>
        <v>#DIV/0!</v>
      </c>
      <c r="AB23" s="15" t="str">
        <f t="shared" si="8"/>
        <v>TEMPO MIN</v>
      </c>
      <c r="AC23" s="15">
        <f t="shared" si="9"/>
        <v>6</v>
      </c>
      <c r="AD23" s="15">
        <f t="shared" si="10"/>
        <v>6</v>
      </c>
      <c r="AE23" s="48">
        <f t="shared" si="11"/>
        <v>0.027777777777777776</v>
      </c>
      <c r="AF23" s="46">
        <f t="shared" si="12"/>
        <v>0</v>
      </c>
      <c r="AG23" s="47">
        <f t="shared" si="13"/>
        <v>-28.5</v>
      </c>
      <c r="AH23" s="15">
        <f t="shared" si="14"/>
        <v>0</v>
      </c>
      <c r="AI23" s="15" t="e">
        <f t="shared" si="15"/>
        <v>#DIV/0!</v>
      </c>
      <c r="AJ23" s="15" t="e">
        <f t="shared" si="16"/>
        <v>#NUM!</v>
      </c>
      <c r="AK23" s="15">
        <f t="shared" si="17"/>
        <v>15</v>
      </c>
      <c r="AL23" s="15">
        <f t="shared" si="18"/>
        <v>6</v>
      </c>
      <c r="AM23" s="49" t="e">
        <f t="shared" si="19"/>
        <v>#NUM!</v>
      </c>
    </row>
    <row r="24" spans="2:39" ht="15.75" hidden="1">
      <c r="B24" s="39" t="e">
        <f t="shared" si="1"/>
        <v>#NUM!</v>
      </c>
      <c r="C24" s="4">
        <f t="shared" si="2"/>
        <v>0</v>
      </c>
      <c r="J24" s="5"/>
      <c r="K24" s="6"/>
      <c r="L24" s="7"/>
      <c r="M24" s="7"/>
      <c r="N24" s="8"/>
      <c r="O24" s="8"/>
      <c r="P24" s="8"/>
      <c r="Q24" s="8"/>
      <c r="R24" s="8"/>
      <c r="S24" s="45">
        <f t="shared" si="3"/>
        <v>0</v>
      </c>
      <c r="T24" s="45">
        <f t="shared" si="3"/>
        <v>0</v>
      </c>
      <c r="U24" s="45">
        <f t="shared" si="3"/>
        <v>0</v>
      </c>
      <c r="V24" s="45">
        <f t="shared" si="3"/>
        <v>0</v>
      </c>
      <c r="W24" s="45">
        <f t="shared" si="3"/>
        <v>0</v>
      </c>
      <c r="X24" s="46">
        <f t="shared" si="4"/>
        <v>0</v>
      </c>
      <c r="Y24" s="47" t="e">
        <f t="shared" si="5"/>
        <v>#DIV/0!</v>
      </c>
      <c r="Z24" s="15">
        <f t="shared" si="6"/>
        <v>0</v>
      </c>
      <c r="AA24" s="15" t="e">
        <f t="shared" si="7"/>
        <v>#DIV/0!</v>
      </c>
      <c r="AB24" s="15" t="str">
        <f t="shared" si="8"/>
        <v>TEMPO MIN</v>
      </c>
      <c r="AC24" s="15">
        <f t="shared" si="9"/>
        <v>6</v>
      </c>
      <c r="AD24" s="15">
        <f t="shared" si="10"/>
        <v>6</v>
      </c>
      <c r="AE24" s="48">
        <f t="shared" si="11"/>
        <v>0.027777777777777776</v>
      </c>
      <c r="AF24" s="46">
        <f t="shared" si="12"/>
        <v>0</v>
      </c>
      <c r="AG24" s="47">
        <f t="shared" si="13"/>
        <v>-28.5</v>
      </c>
      <c r="AH24" s="15">
        <f t="shared" si="14"/>
        <v>0</v>
      </c>
      <c r="AI24" s="15" t="e">
        <f t="shared" si="15"/>
        <v>#DIV/0!</v>
      </c>
      <c r="AJ24" s="15" t="e">
        <f t="shared" si="16"/>
        <v>#NUM!</v>
      </c>
      <c r="AK24" s="15">
        <f t="shared" si="17"/>
        <v>15</v>
      </c>
      <c r="AL24" s="15">
        <f t="shared" si="18"/>
        <v>6</v>
      </c>
      <c r="AM24" s="49" t="e">
        <f t="shared" si="19"/>
        <v>#NUM!</v>
      </c>
    </row>
    <row r="25" spans="2:39" ht="15.75" hidden="1">
      <c r="B25" s="39" t="e">
        <f t="shared" si="1"/>
        <v>#NUM!</v>
      </c>
      <c r="C25" s="4">
        <f t="shared" si="2"/>
        <v>0</v>
      </c>
      <c r="J25" s="5"/>
      <c r="K25" s="6"/>
      <c r="L25" s="7"/>
      <c r="M25" s="7"/>
      <c r="N25" s="8"/>
      <c r="O25" s="8"/>
      <c r="P25" s="8"/>
      <c r="Q25" s="8"/>
      <c r="R25" s="8"/>
      <c r="S25" s="45">
        <f t="shared" si="3"/>
        <v>0</v>
      </c>
      <c r="T25" s="45">
        <f t="shared" si="3"/>
        <v>0</v>
      </c>
      <c r="U25" s="45">
        <f t="shared" si="3"/>
        <v>0</v>
      </c>
      <c r="V25" s="45">
        <f t="shared" si="3"/>
        <v>0</v>
      </c>
      <c r="W25" s="45">
        <f t="shared" si="3"/>
        <v>0</v>
      </c>
      <c r="X25" s="46">
        <f t="shared" si="4"/>
        <v>0</v>
      </c>
      <c r="Y25" s="47" t="e">
        <f t="shared" si="5"/>
        <v>#DIV/0!</v>
      </c>
      <c r="Z25" s="15">
        <f t="shared" si="6"/>
        <v>0</v>
      </c>
      <c r="AA25" s="15" t="e">
        <f t="shared" si="7"/>
        <v>#DIV/0!</v>
      </c>
      <c r="AB25" s="15" t="str">
        <f t="shared" si="8"/>
        <v>TEMPO MIN</v>
      </c>
      <c r="AC25" s="15">
        <f t="shared" si="9"/>
        <v>6</v>
      </c>
      <c r="AD25" s="15">
        <f t="shared" si="10"/>
        <v>6</v>
      </c>
      <c r="AE25" s="48">
        <f t="shared" si="11"/>
        <v>0.027777777777777776</v>
      </c>
      <c r="AF25" s="46">
        <f t="shared" si="12"/>
        <v>0</v>
      </c>
      <c r="AG25" s="47">
        <f t="shared" si="13"/>
        <v>-28.5</v>
      </c>
      <c r="AH25" s="15">
        <f t="shared" si="14"/>
        <v>0</v>
      </c>
      <c r="AI25" s="15" t="e">
        <f t="shared" si="15"/>
        <v>#DIV/0!</v>
      </c>
      <c r="AJ25" s="15" t="e">
        <f t="shared" si="16"/>
        <v>#NUM!</v>
      </c>
      <c r="AK25" s="15">
        <f t="shared" si="17"/>
        <v>15</v>
      </c>
      <c r="AL25" s="15">
        <f t="shared" si="18"/>
        <v>6</v>
      </c>
      <c r="AM25" s="49" t="e">
        <f t="shared" si="19"/>
        <v>#NUM!</v>
      </c>
    </row>
    <row r="26" spans="2:39" ht="15.75" hidden="1">
      <c r="B26" s="39" t="e">
        <f t="shared" si="1"/>
        <v>#NUM!</v>
      </c>
      <c r="C26" s="4">
        <f t="shared" si="2"/>
        <v>0</v>
      </c>
      <c r="J26" s="5"/>
      <c r="K26" s="6"/>
      <c r="L26" s="7"/>
      <c r="M26" s="7"/>
      <c r="N26" s="8"/>
      <c r="O26" s="8"/>
      <c r="P26" s="8"/>
      <c r="Q26" s="8"/>
      <c r="R26" s="8"/>
      <c r="S26" s="45">
        <f t="shared" si="3"/>
        <v>0</v>
      </c>
      <c r="T26" s="45">
        <f t="shared" si="3"/>
        <v>0</v>
      </c>
      <c r="U26" s="45">
        <f t="shared" si="3"/>
        <v>0</v>
      </c>
      <c r="V26" s="45">
        <f t="shared" si="3"/>
        <v>0</v>
      </c>
      <c r="W26" s="45">
        <f t="shared" si="3"/>
        <v>0</v>
      </c>
      <c r="X26" s="46">
        <f t="shared" si="4"/>
        <v>0</v>
      </c>
      <c r="Y26" s="47" t="e">
        <f t="shared" si="5"/>
        <v>#DIV/0!</v>
      </c>
      <c r="Z26" s="15">
        <f t="shared" si="6"/>
        <v>0</v>
      </c>
      <c r="AA26" s="15" t="e">
        <f t="shared" si="7"/>
        <v>#DIV/0!</v>
      </c>
      <c r="AB26" s="15" t="str">
        <f t="shared" si="8"/>
        <v>TEMPO MIN</v>
      </c>
      <c r="AC26" s="15">
        <f t="shared" si="9"/>
        <v>6</v>
      </c>
      <c r="AD26" s="15">
        <f t="shared" si="10"/>
        <v>6</v>
      </c>
      <c r="AE26" s="48">
        <f t="shared" si="11"/>
        <v>0.027777777777777776</v>
      </c>
      <c r="AF26" s="46">
        <f t="shared" si="12"/>
        <v>0</v>
      </c>
      <c r="AG26" s="47">
        <f t="shared" si="13"/>
        <v>-28.5</v>
      </c>
      <c r="AH26" s="15">
        <f t="shared" si="14"/>
        <v>0</v>
      </c>
      <c r="AI26" s="15" t="e">
        <f t="shared" si="15"/>
        <v>#DIV/0!</v>
      </c>
      <c r="AJ26" s="15" t="e">
        <f t="shared" si="16"/>
        <v>#NUM!</v>
      </c>
      <c r="AK26" s="15">
        <f t="shared" si="17"/>
        <v>15</v>
      </c>
      <c r="AL26" s="15">
        <f t="shared" si="18"/>
        <v>6</v>
      </c>
      <c r="AM26" s="49" t="e">
        <f t="shared" si="19"/>
        <v>#NUM!</v>
      </c>
    </row>
    <row r="27" spans="2:39" ht="15.75" hidden="1">
      <c r="B27" s="39" t="e">
        <f t="shared" si="1"/>
        <v>#NUM!</v>
      </c>
      <c r="C27" s="4">
        <f t="shared" si="2"/>
        <v>0</v>
      </c>
      <c r="J27" s="5"/>
      <c r="K27" s="6"/>
      <c r="L27" s="7"/>
      <c r="M27" s="7"/>
      <c r="N27" s="8"/>
      <c r="O27" s="8"/>
      <c r="P27" s="8"/>
      <c r="Q27" s="8"/>
      <c r="R27" s="8"/>
      <c r="S27" s="45">
        <f t="shared" si="3"/>
        <v>0</v>
      </c>
      <c r="T27" s="45">
        <f t="shared" si="3"/>
        <v>0</v>
      </c>
      <c r="U27" s="45">
        <f t="shared" si="3"/>
        <v>0</v>
      </c>
      <c r="V27" s="45">
        <f t="shared" si="3"/>
        <v>0</v>
      </c>
      <c r="W27" s="45">
        <f t="shared" si="3"/>
        <v>0</v>
      </c>
      <c r="X27" s="46">
        <f t="shared" si="4"/>
        <v>0</v>
      </c>
      <c r="Y27" s="47" t="e">
        <f t="shared" si="5"/>
        <v>#DIV/0!</v>
      </c>
      <c r="Z27" s="15">
        <f t="shared" si="6"/>
        <v>0</v>
      </c>
      <c r="AA27" s="15" t="e">
        <f t="shared" si="7"/>
        <v>#DIV/0!</v>
      </c>
      <c r="AB27" s="15" t="str">
        <f t="shared" si="8"/>
        <v>TEMPO MIN</v>
      </c>
      <c r="AC27" s="15">
        <f t="shared" si="9"/>
        <v>6</v>
      </c>
      <c r="AD27" s="15">
        <f t="shared" si="10"/>
        <v>6</v>
      </c>
      <c r="AE27" s="48">
        <f t="shared" si="11"/>
        <v>0.027777777777777776</v>
      </c>
      <c r="AF27" s="46">
        <f t="shared" si="12"/>
        <v>0</v>
      </c>
      <c r="AG27" s="47">
        <f t="shared" si="13"/>
        <v>-28.5</v>
      </c>
      <c r="AH27" s="15">
        <f t="shared" si="14"/>
        <v>0</v>
      </c>
      <c r="AI27" s="15" t="e">
        <f t="shared" si="15"/>
        <v>#DIV/0!</v>
      </c>
      <c r="AJ27" s="15" t="e">
        <f t="shared" si="16"/>
        <v>#NUM!</v>
      </c>
      <c r="AK27" s="15">
        <f t="shared" si="17"/>
        <v>15</v>
      </c>
      <c r="AL27" s="15">
        <f t="shared" si="18"/>
        <v>6</v>
      </c>
      <c r="AM27" s="49" t="e">
        <f t="shared" si="19"/>
        <v>#NUM!</v>
      </c>
    </row>
    <row r="28" spans="2:39" ht="15.75" hidden="1">
      <c r="B28" s="39" t="e">
        <f t="shared" si="1"/>
        <v>#NUM!</v>
      </c>
      <c r="C28" s="4">
        <f t="shared" si="2"/>
        <v>0</v>
      </c>
      <c r="J28" s="5"/>
      <c r="K28" s="6"/>
      <c r="L28" s="7"/>
      <c r="M28" s="7"/>
      <c r="N28" s="8"/>
      <c r="O28" s="8"/>
      <c r="P28" s="8"/>
      <c r="Q28" s="8"/>
      <c r="R28" s="8"/>
      <c r="S28" s="45">
        <f t="shared" si="3"/>
        <v>0</v>
      </c>
      <c r="T28" s="45">
        <f t="shared" si="3"/>
        <v>0</v>
      </c>
      <c r="U28" s="45">
        <f t="shared" si="3"/>
        <v>0</v>
      </c>
      <c r="V28" s="45">
        <f t="shared" si="3"/>
        <v>0</v>
      </c>
      <c r="W28" s="45">
        <f t="shared" si="3"/>
        <v>0</v>
      </c>
      <c r="X28" s="46">
        <f t="shared" si="4"/>
        <v>0</v>
      </c>
      <c r="Y28" s="47" t="e">
        <f t="shared" si="5"/>
        <v>#DIV/0!</v>
      </c>
      <c r="Z28" s="15">
        <f t="shared" si="6"/>
        <v>0</v>
      </c>
      <c r="AA28" s="15" t="e">
        <f t="shared" si="7"/>
        <v>#DIV/0!</v>
      </c>
      <c r="AB28" s="15" t="str">
        <f t="shared" si="8"/>
        <v>TEMPO MIN</v>
      </c>
      <c r="AC28" s="15">
        <f t="shared" si="9"/>
        <v>6</v>
      </c>
      <c r="AD28" s="15">
        <f t="shared" si="10"/>
        <v>6</v>
      </c>
      <c r="AE28" s="48">
        <f t="shared" si="11"/>
        <v>0.027777777777777776</v>
      </c>
      <c r="AF28" s="46">
        <f t="shared" si="12"/>
        <v>0</v>
      </c>
      <c r="AG28" s="47">
        <f t="shared" si="13"/>
        <v>-28.5</v>
      </c>
      <c r="AH28" s="15">
        <f t="shared" si="14"/>
        <v>0</v>
      </c>
      <c r="AI28" s="15" t="e">
        <f t="shared" si="15"/>
        <v>#DIV/0!</v>
      </c>
      <c r="AJ28" s="15" t="e">
        <f t="shared" si="16"/>
        <v>#NUM!</v>
      </c>
      <c r="AK28" s="15">
        <f t="shared" si="17"/>
        <v>15</v>
      </c>
      <c r="AL28" s="15">
        <f t="shared" si="18"/>
        <v>6</v>
      </c>
      <c r="AM28" s="49" t="e">
        <f t="shared" si="19"/>
        <v>#NUM!</v>
      </c>
    </row>
    <row r="29" spans="2:39" ht="15.75" hidden="1">
      <c r="B29" s="39" t="e">
        <f t="shared" si="1"/>
        <v>#NUM!</v>
      </c>
      <c r="C29" s="4">
        <f t="shared" si="2"/>
        <v>0</v>
      </c>
      <c r="J29" s="5"/>
      <c r="K29" s="6"/>
      <c r="L29" s="7"/>
      <c r="M29" s="7"/>
      <c r="N29" s="8"/>
      <c r="O29" s="8"/>
      <c r="P29" s="8"/>
      <c r="Q29" s="8"/>
      <c r="R29" s="8"/>
      <c r="S29" s="45">
        <f t="shared" si="3"/>
        <v>0</v>
      </c>
      <c r="T29" s="45">
        <f t="shared" si="3"/>
        <v>0</v>
      </c>
      <c r="U29" s="45">
        <f t="shared" si="3"/>
        <v>0</v>
      </c>
      <c r="V29" s="45">
        <f t="shared" si="3"/>
        <v>0</v>
      </c>
      <c r="W29" s="45">
        <f t="shared" si="3"/>
        <v>0</v>
      </c>
      <c r="X29" s="46">
        <f t="shared" si="4"/>
        <v>0</v>
      </c>
      <c r="Y29" s="47" t="e">
        <f t="shared" si="5"/>
        <v>#DIV/0!</v>
      </c>
      <c r="Z29" s="15">
        <f t="shared" si="6"/>
        <v>0</v>
      </c>
      <c r="AA29" s="15" t="e">
        <f t="shared" si="7"/>
        <v>#DIV/0!</v>
      </c>
      <c r="AB29" s="15" t="str">
        <f t="shared" si="8"/>
        <v>TEMPO MIN</v>
      </c>
      <c r="AC29" s="15">
        <f t="shared" si="9"/>
        <v>6</v>
      </c>
      <c r="AD29" s="15">
        <f t="shared" si="10"/>
        <v>6</v>
      </c>
      <c r="AE29" s="48">
        <f t="shared" si="11"/>
        <v>0.027777777777777776</v>
      </c>
      <c r="AF29" s="46">
        <f t="shared" si="12"/>
        <v>0</v>
      </c>
      <c r="AG29" s="47">
        <f t="shared" si="13"/>
        <v>-28.5</v>
      </c>
      <c r="AH29" s="15">
        <f t="shared" si="14"/>
        <v>0</v>
      </c>
      <c r="AI29" s="15" t="e">
        <f t="shared" si="15"/>
        <v>#DIV/0!</v>
      </c>
      <c r="AJ29" s="15" t="e">
        <f t="shared" si="16"/>
        <v>#NUM!</v>
      </c>
      <c r="AK29" s="15">
        <f t="shared" si="17"/>
        <v>15</v>
      </c>
      <c r="AL29" s="15">
        <f t="shared" si="18"/>
        <v>6</v>
      </c>
      <c r="AM29" s="49" t="e">
        <f t="shared" si="19"/>
        <v>#NUM!</v>
      </c>
    </row>
    <row r="30" spans="2:39" ht="15.75" hidden="1">
      <c r="B30" s="39" t="e">
        <f t="shared" si="1"/>
        <v>#NUM!</v>
      </c>
      <c r="C30" s="4">
        <f t="shared" si="2"/>
        <v>0</v>
      </c>
      <c r="J30" s="5"/>
      <c r="K30" s="6"/>
      <c r="L30" s="7"/>
      <c r="M30" s="7"/>
      <c r="N30" s="8"/>
      <c r="O30" s="8"/>
      <c r="P30" s="8"/>
      <c r="Q30" s="8"/>
      <c r="R30" s="8"/>
      <c r="S30" s="45">
        <f t="shared" si="3"/>
        <v>0</v>
      </c>
      <c r="T30" s="45">
        <f t="shared" si="3"/>
        <v>0</v>
      </c>
      <c r="U30" s="45">
        <f t="shared" si="3"/>
        <v>0</v>
      </c>
      <c r="V30" s="45">
        <f t="shared" si="3"/>
        <v>0</v>
      </c>
      <c r="W30" s="45">
        <f t="shared" si="3"/>
        <v>0</v>
      </c>
      <c r="X30" s="46">
        <f t="shared" si="4"/>
        <v>0</v>
      </c>
      <c r="Y30" s="47" t="e">
        <f t="shared" si="5"/>
        <v>#DIV/0!</v>
      </c>
      <c r="Z30" s="15">
        <f t="shared" si="6"/>
        <v>0</v>
      </c>
      <c r="AA30" s="15" t="e">
        <f t="shared" si="7"/>
        <v>#DIV/0!</v>
      </c>
      <c r="AB30" s="15" t="str">
        <f t="shared" si="8"/>
        <v>TEMPO MIN</v>
      </c>
      <c r="AC30" s="15">
        <f t="shared" si="9"/>
        <v>6</v>
      </c>
      <c r="AD30" s="15">
        <f t="shared" si="10"/>
        <v>6</v>
      </c>
      <c r="AE30" s="48">
        <f t="shared" si="11"/>
        <v>0.027777777777777776</v>
      </c>
      <c r="AF30" s="46">
        <f t="shared" si="12"/>
        <v>0</v>
      </c>
      <c r="AG30" s="47">
        <f t="shared" si="13"/>
        <v>-28.5</v>
      </c>
      <c r="AH30" s="15">
        <f t="shared" si="14"/>
        <v>0</v>
      </c>
      <c r="AI30" s="15" t="e">
        <f t="shared" si="15"/>
        <v>#DIV/0!</v>
      </c>
      <c r="AJ30" s="15" t="e">
        <f t="shared" si="16"/>
        <v>#NUM!</v>
      </c>
      <c r="AK30" s="15">
        <f t="shared" si="17"/>
        <v>15</v>
      </c>
      <c r="AL30" s="15">
        <f t="shared" si="18"/>
        <v>6</v>
      </c>
      <c r="AM30" s="49" t="e">
        <f t="shared" si="19"/>
        <v>#NUM!</v>
      </c>
    </row>
    <row r="31" spans="2:39" ht="15.75" hidden="1">
      <c r="B31" s="39" t="e">
        <f t="shared" si="1"/>
        <v>#NUM!</v>
      </c>
      <c r="C31" s="4">
        <f t="shared" si="2"/>
        <v>0</v>
      </c>
      <c r="J31" s="5"/>
      <c r="K31" s="6"/>
      <c r="L31" s="7"/>
      <c r="M31" s="7"/>
      <c r="N31" s="8"/>
      <c r="O31" s="8"/>
      <c r="P31" s="8"/>
      <c r="Q31" s="8"/>
      <c r="R31" s="8"/>
      <c r="S31" s="45">
        <f t="shared" si="3"/>
        <v>0</v>
      </c>
      <c r="T31" s="45">
        <f t="shared" si="3"/>
        <v>0</v>
      </c>
      <c r="U31" s="45">
        <f t="shared" si="3"/>
        <v>0</v>
      </c>
      <c r="V31" s="45">
        <f t="shared" si="3"/>
        <v>0</v>
      </c>
      <c r="W31" s="45">
        <f t="shared" si="3"/>
        <v>0</v>
      </c>
      <c r="X31" s="46">
        <f t="shared" si="4"/>
        <v>0</v>
      </c>
      <c r="Y31" s="47" t="e">
        <f t="shared" si="5"/>
        <v>#DIV/0!</v>
      </c>
      <c r="Z31" s="15">
        <f t="shared" si="6"/>
        <v>0</v>
      </c>
      <c r="AA31" s="15" t="e">
        <f t="shared" si="7"/>
        <v>#DIV/0!</v>
      </c>
      <c r="AB31" s="15" t="str">
        <f t="shared" si="8"/>
        <v>TEMPO MIN</v>
      </c>
      <c r="AC31" s="15">
        <f t="shared" si="9"/>
        <v>6</v>
      </c>
      <c r="AD31" s="15">
        <f t="shared" si="10"/>
        <v>6</v>
      </c>
      <c r="AE31" s="48">
        <f t="shared" si="11"/>
        <v>0.027777777777777776</v>
      </c>
      <c r="AF31" s="46">
        <f t="shared" si="12"/>
        <v>0</v>
      </c>
      <c r="AG31" s="47">
        <f t="shared" si="13"/>
        <v>-28.5</v>
      </c>
      <c r="AH31" s="15">
        <f t="shared" si="14"/>
        <v>0</v>
      </c>
      <c r="AI31" s="15" t="e">
        <f t="shared" si="15"/>
        <v>#DIV/0!</v>
      </c>
      <c r="AJ31" s="15" t="e">
        <f t="shared" si="16"/>
        <v>#NUM!</v>
      </c>
      <c r="AK31" s="15">
        <f t="shared" si="17"/>
        <v>15</v>
      </c>
      <c r="AL31" s="15">
        <f t="shared" si="18"/>
        <v>6</v>
      </c>
      <c r="AM31" s="49" t="e">
        <f t="shared" si="19"/>
        <v>#NUM!</v>
      </c>
    </row>
    <row r="32" spans="2:39" ht="15.75" hidden="1">
      <c r="B32" s="39" t="e">
        <f t="shared" si="1"/>
        <v>#NUM!</v>
      </c>
      <c r="C32" s="4">
        <f t="shared" si="2"/>
        <v>0</v>
      </c>
      <c r="J32" s="5"/>
      <c r="K32" s="6"/>
      <c r="L32" s="7"/>
      <c r="M32" s="7"/>
      <c r="N32" s="8"/>
      <c r="O32" s="8"/>
      <c r="P32" s="8"/>
      <c r="Q32" s="8"/>
      <c r="R32" s="8"/>
      <c r="S32" s="45">
        <f t="shared" si="3"/>
        <v>0</v>
      </c>
      <c r="T32" s="45">
        <f t="shared" si="3"/>
        <v>0</v>
      </c>
      <c r="U32" s="45">
        <f t="shared" si="3"/>
        <v>0</v>
      </c>
      <c r="V32" s="45">
        <f t="shared" si="3"/>
        <v>0</v>
      </c>
      <c r="W32" s="45">
        <f t="shared" si="3"/>
        <v>0</v>
      </c>
      <c r="X32" s="46">
        <f t="shared" si="4"/>
        <v>0</v>
      </c>
      <c r="Y32" s="47" t="e">
        <f t="shared" si="5"/>
        <v>#DIV/0!</v>
      </c>
      <c r="Z32" s="15">
        <f t="shared" si="6"/>
        <v>0</v>
      </c>
      <c r="AA32" s="15" t="e">
        <f t="shared" si="7"/>
        <v>#DIV/0!</v>
      </c>
      <c r="AB32" s="15" t="str">
        <f t="shared" si="8"/>
        <v>TEMPO MIN</v>
      </c>
      <c r="AC32" s="15">
        <f t="shared" si="9"/>
        <v>6</v>
      </c>
      <c r="AD32" s="15">
        <f t="shared" si="10"/>
        <v>6</v>
      </c>
      <c r="AE32" s="48">
        <f t="shared" si="11"/>
        <v>0.027777777777777776</v>
      </c>
      <c r="AF32" s="46">
        <f t="shared" si="12"/>
        <v>0</v>
      </c>
      <c r="AG32" s="47">
        <f t="shared" si="13"/>
        <v>-28.5</v>
      </c>
      <c r="AH32" s="15">
        <f t="shared" si="14"/>
        <v>0</v>
      </c>
      <c r="AI32" s="15" t="e">
        <f t="shared" si="15"/>
        <v>#DIV/0!</v>
      </c>
      <c r="AJ32" s="15" t="e">
        <f t="shared" si="16"/>
        <v>#NUM!</v>
      </c>
      <c r="AK32" s="15">
        <f t="shared" si="17"/>
        <v>15</v>
      </c>
      <c r="AL32" s="15">
        <f t="shared" si="18"/>
        <v>6</v>
      </c>
      <c r="AM32" s="49" t="e">
        <f t="shared" si="19"/>
        <v>#NUM!</v>
      </c>
    </row>
    <row r="33" spans="2:39" ht="15.75" hidden="1">
      <c r="B33" s="39" t="e">
        <f t="shared" si="1"/>
        <v>#NUM!</v>
      </c>
      <c r="C33" s="4">
        <f t="shared" si="2"/>
        <v>0</v>
      </c>
      <c r="J33" s="5"/>
      <c r="K33" s="6"/>
      <c r="L33" s="7"/>
      <c r="M33" s="7"/>
      <c r="N33" s="8"/>
      <c r="O33" s="8"/>
      <c r="P33" s="8"/>
      <c r="Q33" s="8"/>
      <c r="R33" s="8"/>
      <c r="S33" s="45">
        <f t="shared" si="3"/>
        <v>0</v>
      </c>
      <c r="T33" s="45">
        <f t="shared" si="3"/>
        <v>0</v>
      </c>
      <c r="U33" s="45">
        <f t="shared" si="3"/>
        <v>0</v>
      </c>
      <c r="V33" s="45">
        <f t="shared" si="3"/>
        <v>0</v>
      </c>
      <c r="W33" s="45">
        <f t="shared" si="3"/>
        <v>0</v>
      </c>
      <c r="X33" s="46">
        <f t="shared" si="4"/>
        <v>0</v>
      </c>
      <c r="Y33" s="47" t="e">
        <f t="shared" si="5"/>
        <v>#DIV/0!</v>
      </c>
      <c r="Z33" s="15">
        <f t="shared" si="6"/>
        <v>0</v>
      </c>
      <c r="AA33" s="15" t="e">
        <f t="shared" si="7"/>
        <v>#DIV/0!</v>
      </c>
      <c r="AB33" s="15" t="str">
        <f t="shared" si="8"/>
        <v>TEMPO MIN</v>
      </c>
      <c r="AC33" s="15">
        <f t="shared" si="9"/>
        <v>6</v>
      </c>
      <c r="AD33" s="15">
        <f t="shared" si="10"/>
        <v>6</v>
      </c>
      <c r="AE33" s="48">
        <f t="shared" si="11"/>
        <v>0.027777777777777776</v>
      </c>
      <c r="AF33" s="46">
        <f t="shared" si="12"/>
        <v>0</v>
      </c>
      <c r="AG33" s="47">
        <f t="shared" si="13"/>
        <v>-28.5</v>
      </c>
      <c r="AH33" s="15">
        <f t="shared" si="14"/>
        <v>0</v>
      </c>
      <c r="AI33" s="15" t="e">
        <f t="shared" si="15"/>
        <v>#DIV/0!</v>
      </c>
      <c r="AJ33" s="15" t="e">
        <f t="shared" si="16"/>
        <v>#NUM!</v>
      </c>
      <c r="AK33" s="15">
        <f t="shared" si="17"/>
        <v>15</v>
      </c>
      <c r="AL33" s="15">
        <f t="shared" si="18"/>
        <v>6</v>
      </c>
      <c r="AM33" s="49" t="e">
        <f t="shared" si="19"/>
        <v>#NUM!</v>
      </c>
    </row>
    <row r="34" spans="2:39" ht="15.75" hidden="1">
      <c r="B34" s="39" t="e">
        <f t="shared" si="1"/>
        <v>#NUM!</v>
      </c>
      <c r="C34" s="4">
        <f t="shared" si="2"/>
        <v>0</v>
      </c>
      <c r="J34" s="5"/>
      <c r="K34" s="6"/>
      <c r="L34" s="7"/>
      <c r="M34" s="7"/>
      <c r="N34" s="8"/>
      <c r="O34" s="8"/>
      <c r="P34" s="8"/>
      <c r="Q34" s="8"/>
      <c r="R34" s="8"/>
      <c r="S34" s="45">
        <f t="shared" si="3"/>
        <v>0</v>
      </c>
      <c r="T34" s="45">
        <f t="shared" si="3"/>
        <v>0</v>
      </c>
      <c r="U34" s="45">
        <f t="shared" si="3"/>
        <v>0</v>
      </c>
      <c r="V34" s="45">
        <f t="shared" si="3"/>
        <v>0</v>
      </c>
      <c r="W34" s="45">
        <f t="shared" si="3"/>
        <v>0</v>
      </c>
      <c r="X34" s="46">
        <f t="shared" si="4"/>
        <v>0</v>
      </c>
      <c r="Y34" s="47" t="e">
        <f t="shared" si="5"/>
        <v>#DIV/0!</v>
      </c>
      <c r="Z34" s="15">
        <f t="shared" si="6"/>
        <v>0</v>
      </c>
      <c r="AA34" s="15" t="e">
        <f t="shared" si="7"/>
        <v>#DIV/0!</v>
      </c>
      <c r="AB34" s="15" t="str">
        <f t="shared" si="8"/>
        <v>TEMPO MIN</v>
      </c>
      <c r="AC34" s="15">
        <f t="shared" si="9"/>
        <v>6</v>
      </c>
      <c r="AD34" s="15">
        <f t="shared" si="10"/>
        <v>6</v>
      </c>
      <c r="AE34" s="48">
        <f t="shared" si="11"/>
        <v>0.027777777777777776</v>
      </c>
      <c r="AF34" s="46">
        <f t="shared" si="12"/>
        <v>0</v>
      </c>
      <c r="AG34" s="47">
        <f t="shared" si="13"/>
        <v>-28.5</v>
      </c>
      <c r="AH34" s="15">
        <f t="shared" si="14"/>
        <v>0</v>
      </c>
      <c r="AI34" s="15" t="e">
        <f t="shared" si="15"/>
        <v>#DIV/0!</v>
      </c>
      <c r="AJ34" s="15" t="e">
        <f t="shared" si="16"/>
        <v>#NUM!</v>
      </c>
      <c r="AK34" s="15">
        <f t="shared" si="17"/>
        <v>15</v>
      </c>
      <c r="AL34" s="15">
        <f t="shared" si="18"/>
        <v>6</v>
      </c>
      <c r="AM34" s="49" t="e">
        <f t="shared" si="19"/>
        <v>#NUM!</v>
      </c>
    </row>
    <row r="35" spans="2:39" ht="15.75" hidden="1">
      <c r="B35" s="39" t="e">
        <f t="shared" si="1"/>
        <v>#NUM!</v>
      </c>
      <c r="C35" s="4">
        <f t="shared" si="2"/>
        <v>0</v>
      </c>
      <c r="J35" s="5"/>
      <c r="K35" s="6"/>
      <c r="L35" s="7"/>
      <c r="M35" s="7"/>
      <c r="N35" s="8"/>
      <c r="O35" s="8"/>
      <c r="P35" s="8"/>
      <c r="Q35" s="8"/>
      <c r="R35" s="8"/>
      <c r="S35" s="45">
        <f t="shared" si="3"/>
        <v>0</v>
      </c>
      <c r="T35" s="45">
        <f t="shared" si="3"/>
        <v>0</v>
      </c>
      <c r="U35" s="45">
        <f t="shared" si="3"/>
        <v>0</v>
      </c>
      <c r="V35" s="45">
        <f t="shared" si="3"/>
        <v>0</v>
      </c>
      <c r="W35" s="45">
        <f t="shared" si="3"/>
        <v>0</v>
      </c>
      <c r="X35" s="46">
        <f t="shared" si="4"/>
        <v>0</v>
      </c>
      <c r="Y35" s="47" t="e">
        <f t="shared" si="5"/>
        <v>#DIV/0!</v>
      </c>
      <c r="Z35" s="15">
        <f t="shared" si="6"/>
        <v>0</v>
      </c>
      <c r="AA35" s="15" t="e">
        <f t="shared" si="7"/>
        <v>#DIV/0!</v>
      </c>
      <c r="AB35" s="15" t="str">
        <f t="shared" si="8"/>
        <v>TEMPO MIN</v>
      </c>
      <c r="AC35" s="15">
        <f t="shared" si="9"/>
        <v>6</v>
      </c>
      <c r="AD35" s="15">
        <f t="shared" si="10"/>
        <v>6</v>
      </c>
      <c r="AE35" s="48">
        <f t="shared" si="11"/>
        <v>0.027777777777777776</v>
      </c>
      <c r="AF35" s="46">
        <f t="shared" si="12"/>
        <v>0</v>
      </c>
      <c r="AG35" s="47">
        <f t="shared" si="13"/>
        <v>-28.5</v>
      </c>
      <c r="AH35" s="15">
        <f t="shared" si="14"/>
        <v>0</v>
      </c>
      <c r="AI35" s="15" t="e">
        <f t="shared" si="15"/>
        <v>#DIV/0!</v>
      </c>
      <c r="AJ35" s="15" t="e">
        <f t="shared" si="16"/>
        <v>#NUM!</v>
      </c>
      <c r="AK35" s="15">
        <f t="shared" si="17"/>
        <v>15</v>
      </c>
      <c r="AL35" s="15">
        <f t="shared" si="18"/>
        <v>6</v>
      </c>
      <c r="AM35" s="49" t="e">
        <f t="shared" si="19"/>
        <v>#NUM!</v>
      </c>
    </row>
    <row r="36" spans="2:39" ht="15.75" hidden="1">
      <c r="B36" s="39" t="e">
        <f t="shared" si="1"/>
        <v>#NUM!</v>
      </c>
      <c r="C36" s="4">
        <f t="shared" si="2"/>
        <v>0</v>
      </c>
      <c r="J36" s="5"/>
      <c r="K36" s="6"/>
      <c r="L36" s="7"/>
      <c r="M36" s="7"/>
      <c r="N36" s="8"/>
      <c r="O36" s="8"/>
      <c r="P36" s="8"/>
      <c r="Q36" s="8"/>
      <c r="R36" s="8"/>
      <c r="S36" s="45">
        <f t="shared" si="3"/>
        <v>0</v>
      </c>
      <c r="T36" s="45">
        <f t="shared" si="3"/>
        <v>0</v>
      </c>
      <c r="U36" s="45">
        <f t="shared" si="3"/>
        <v>0</v>
      </c>
      <c r="V36" s="45">
        <f t="shared" si="3"/>
        <v>0</v>
      </c>
      <c r="W36" s="45">
        <f t="shared" si="3"/>
        <v>0</v>
      </c>
      <c r="X36" s="46">
        <f t="shared" si="4"/>
        <v>0</v>
      </c>
      <c r="Y36" s="47" t="e">
        <f t="shared" si="5"/>
        <v>#DIV/0!</v>
      </c>
      <c r="Z36" s="15">
        <f t="shared" si="6"/>
        <v>0</v>
      </c>
      <c r="AA36" s="15" t="e">
        <f t="shared" si="7"/>
        <v>#DIV/0!</v>
      </c>
      <c r="AB36" s="15" t="str">
        <f t="shared" si="8"/>
        <v>TEMPO MIN</v>
      </c>
      <c r="AC36" s="15">
        <f t="shared" si="9"/>
        <v>6</v>
      </c>
      <c r="AD36" s="15">
        <f t="shared" si="10"/>
        <v>6</v>
      </c>
      <c r="AE36" s="48">
        <f t="shared" si="11"/>
        <v>0.027777777777777776</v>
      </c>
      <c r="AF36" s="46">
        <f t="shared" si="12"/>
        <v>0</v>
      </c>
      <c r="AG36" s="47">
        <f t="shared" si="13"/>
        <v>-28.5</v>
      </c>
      <c r="AH36" s="15">
        <f t="shared" si="14"/>
        <v>0</v>
      </c>
      <c r="AI36" s="15" t="e">
        <f t="shared" si="15"/>
        <v>#DIV/0!</v>
      </c>
      <c r="AJ36" s="15" t="e">
        <f t="shared" si="16"/>
        <v>#NUM!</v>
      </c>
      <c r="AK36" s="15">
        <f t="shared" si="17"/>
        <v>15</v>
      </c>
      <c r="AL36" s="15">
        <f t="shared" si="18"/>
        <v>6</v>
      </c>
      <c r="AM36" s="49" t="e">
        <f t="shared" si="19"/>
        <v>#NUM!</v>
      </c>
    </row>
    <row r="37" spans="2:39" ht="15.75" hidden="1">
      <c r="B37" s="39" t="e">
        <f t="shared" si="1"/>
        <v>#NUM!</v>
      </c>
      <c r="C37" s="4">
        <f t="shared" si="2"/>
        <v>0</v>
      </c>
      <c r="J37" s="5"/>
      <c r="K37" s="6"/>
      <c r="L37" s="7"/>
      <c r="M37" s="7"/>
      <c r="N37" s="8"/>
      <c r="O37" s="8"/>
      <c r="P37" s="8"/>
      <c r="Q37" s="8"/>
      <c r="R37" s="8"/>
      <c r="S37" s="45">
        <f t="shared" si="3"/>
        <v>0</v>
      </c>
      <c r="T37" s="45">
        <f t="shared" si="3"/>
        <v>0</v>
      </c>
      <c r="U37" s="45">
        <f t="shared" si="3"/>
        <v>0</v>
      </c>
      <c r="V37" s="45">
        <f t="shared" si="3"/>
        <v>0</v>
      </c>
      <c r="W37" s="45">
        <f t="shared" si="3"/>
        <v>0</v>
      </c>
      <c r="X37" s="46">
        <f t="shared" si="4"/>
        <v>0</v>
      </c>
      <c r="Y37" s="47" t="e">
        <f t="shared" si="5"/>
        <v>#DIV/0!</v>
      </c>
      <c r="Z37" s="15">
        <f t="shared" si="6"/>
        <v>0</v>
      </c>
      <c r="AA37" s="15" t="e">
        <f t="shared" si="7"/>
        <v>#DIV/0!</v>
      </c>
      <c r="AB37" s="15" t="str">
        <f t="shared" si="8"/>
        <v>TEMPO MIN</v>
      </c>
      <c r="AC37" s="15">
        <f t="shared" si="9"/>
        <v>6</v>
      </c>
      <c r="AD37" s="15">
        <f t="shared" si="10"/>
        <v>6</v>
      </c>
      <c r="AE37" s="48">
        <f t="shared" si="11"/>
        <v>0.027777777777777776</v>
      </c>
      <c r="AF37" s="46">
        <f t="shared" si="12"/>
        <v>0</v>
      </c>
      <c r="AG37" s="47">
        <f t="shared" si="13"/>
        <v>-28.5</v>
      </c>
      <c r="AH37" s="15">
        <f t="shared" si="14"/>
        <v>0</v>
      </c>
      <c r="AI37" s="15" t="e">
        <f t="shared" si="15"/>
        <v>#DIV/0!</v>
      </c>
      <c r="AJ37" s="15" t="e">
        <f t="shared" si="16"/>
        <v>#NUM!</v>
      </c>
      <c r="AK37" s="15">
        <f t="shared" si="17"/>
        <v>15</v>
      </c>
      <c r="AL37" s="15">
        <f t="shared" si="18"/>
        <v>6</v>
      </c>
      <c r="AM37" s="49" t="e">
        <f t="shared" si="19"/>
        <v>#NUM!</v>
      </c>
    </row>
    <row r="38" spans="2:39" ht="15.75" hidden="1">
      <c r="B38" s="39" t="e">
        <f t="shared" si="1"/>
        <v>#NUM!</v>
      </c>
      <c r="C38" s="4">
        <f t="shared" si="2"/>
        <v>0</v>
      </c>
      <c r="J38" s="5"/>
      <c r="K38" s="6"/>
      <c r="L38" s="7"/>
      <c r="M38" s="7"/>
      <c r="N38" s="8"/>
      <c r="O38" s="8"/>
      <c r="P38" s="8"/>
      <c r="Q38" s="8"/>
      <c r="R38" s="8"/>
      <c r="S38" s="45">
        <f t="shared" si="3"/>
        <v>0</v>
      </c>
      <c r="T38" s="45">
        <f t="shared" si="3"/>
        <v>0</v>
      </c>
      <c r="U38" s="45">
        <f t="shared" si="3"/>
        <v>0</v>
      </c>
      <c r="V38" s="45">
        <f t="shared" si="3"/>
        <v>0</v>
      </c>
      <c r="W38" s="45">
        <f t="shared" si="3"/>
        <v>0</v>
      </c>
      <c r="X38" s="46">
        <f t="shared" si="4"/>
        <v>0</v>
      </c>
      <c r="Y38" s="47" t="e">
        <f t="shared" si="5"/>
        <v>#DIV/0!</v>
      </c>
      <c r="Z38" s="15">
        <f t="shared" si="6"/>
        <v>0</v>
      </c>
      <c r="AA38" s="15" t="e">
        <f t="shared" si="7"/>
        <v>#DIV/0!</v>
      </c>
      <c r="AB38" s="15" t="str">
        <f t="shared" si="8"/>
        <v>TEMPO MIN</v>
      </c>
      <c r="AC38" s="15">
        <f t="shared" si="9"/>
        <v>6</v>
      </c>
      <c r="AD38" s="15">
        <f t="shared" si="10"/>
        <v>6</v>
      </c>
      <c r="AE38" s="48">
        <f t="shared" si="11"/>
        <v>0.027777777777777776</v>
      </c>
      <c r="AF38" s="46">
        <f t="shared" si="12"/>
        <v>0</v>
      </c>
      <c r="AG38" s="47">
        <f t="shared" si="13"/>
        <v>-28.5</v>
      </c>
      <c r="AH38" s="15">
        <f t="shared" si="14"/>
        <v>0</v>
      </c>
      <c r="AI38" s="15" t="e">
        <f t="shared" si="15"/>
        <v>#DIV/0!</v>
      </c>
      <c r="AJ38" s="15" t="e">
        <f t="shared" si="16"/>
        <v>#NUM!</v>
      </c>
      <c r="AK38" s="15">
        <f t="shared" si="17"/>
        <v>15</v>
      </c>
      <c r="AL38" s="15">
        <f t="shared" si="18"/>
        <v>6</v>
      </c>
      <c r="AM38" s="49" t="e">
        <f t="shared" si="19"/>
        <v>#NUM!</v>
      </c>
    </row>
    <row r="39" spans="2:39" ht="15.75" hidden="1">
      <c r="B39" s="39" t="e">
        <f t="shared" si="1"/>
        <v>#NUM!</v>
      </c>
      <c r="C39" s="4">
        <f t="shared" si="2"/>
        <v>0</v>
      </c>
      <c r="J39" s="5"/>
      <c r="K39" s="6"/>
      <c r="L39" s="7"/>
      <c r="M39" s="7"/>
      <c r="N39" s="8"/>
      <c r="O39" s="8"/>
      <c r="P39" s="8"/>
      <c r="Q39" s="8"/>
      <c r="R39" s="8"/>
      <c r="S39" s="45">
        <f t="shared" si="3"/>
        <v>0</v>
      </c>
      <c r="T39" s="45">
        <f t="shared" si="3"/>
        <v>0</v>
      </c>
      <c r="U39" s="45">
        <f t="shared" si="3"/>
        <v>0</v>
      </c>
      <c r="V39" s="45">
        <f t="shared" si="3"/>
        <v>0</v>
      </c>
      <c r="W39" s="45">
        <f t="shared" si="3"/>
        <v>0</v>
      </c>
      <c r="X39" s="46">
        <f t="shared" si="4"/>
        <v>0</v>
      </c>
      <c r="Y39" s="47" t="e">
        <f t="shared" si="5"/>
        <v>#DIV/0!</v>
      </c>
      <c r="Z39" s="15">
        <f t="shared" si="6"/>
        <v>0</v>
      </c>
      <c r="AA39" s="15" t="e">
        <f t="shared" si="7"/>
        <v>#DIV/0!</v>
      </c>
      <c r="AB39" s="15" t="str">
        <f t="shared" si="8"/>
        <v>TEMPO MIN</v>
      </c>
      <c r="AC39" s="15">
        <f t="shared" si="9"/>
        <v>6</v>
      </c>
      <c r="AD39" s="15">
        <f t="shared" si="10"/>
        <v>6</v>
      </c>
      <c r="AE39" s="48">
        <f t="shared" si="11"/>
        <v>0.027777777777777776</v>
      </c>
      <c r="AF39" s="46">
        <f t="shared" si="12"/>
        <v>0</v>
      </c>
      <c r="AG39" s="47">
        <f t="shared" si="13"/>
        <v>-28.5</v>
      </c>
      <c r="AH39" s="15">
        <f t="shared" si="14"/>
        <v>0</v>
      </c>
      <c r="AI39" s="15" t="e">
        <f t="shared" si="15"/>
        <v>#DIV/0!</v>
      </c>
      <c r="AJ39" s="15" t="e">
        <f t="shared" si="16"/>
        <v>#NUM!</v>
      </c>
      <c r="AK39" s="15">
        <f t="shared" si="17"/>
        <v>15</v>
      </c>
      <c r="AL39" s="15">
        <f t="shared" si="18"/>
        <v>6</v>
      </c>
      <c r="AM39" s="49" t="e">
        <f t="shared" si="19"/>
        <v>#NUM!</v>
      </c>
    </row>
    <row r="40" spans="2:39" ht="15.75" hidden="1">
      <c r="B40" s="39" t="e">
        <f t="shared" si="1"/>
        <v>#NUM!</v>
      </c>
      <c r="C40" s="4">
        <f t="shared" si="2"/>
        <v>0</v>
      </c>
      <c r="J40" s="5"/>
      <c r="K40" s="6"/>
      <c r="L40" s="7"/>
      <c r="M40" s="7"/>
      <c r="N40" s="8"/>
      <c r="O40" s="8"/>
      <c r="P40" s="8"/>
      <c r="Q40" s="8"/>
      <c r="R40" s="8"/>
      <c r="S40" s="45">
        <f t="shared" si="3"/>
        <v>0</v>
      </c>
      <c r="T40" s="45">
        <f t="shared" si="3"/>
        <v>0</v>
      </c>
      <c r="U40" s="45">
        <f t="shared" si="3"/>
        <v>0</v>
      </c>
      <c r="V40" s="45">
        <f t="shared" si="3"/>
        <v>0</v>
      </c>
      <c r="W40" s="45">
        <f t="shared" si="3"/>
        <v>0</v>
      </c>
      <c r="X40" s="46">
        <f t="shared" si="4"/>
        <v>0</v>
      </c>
      <c r="Y40" s="47" t="e">
        <f t="shared" si="5"/>
        <v>#DIV/0!</v>
      </c>
      <c r="Z40" s="15">
        <f t="shared" si="6"/>
        <v>0</v>
      </c>
      <c r="AA40" s="15" t="e">
        <f t="shared" si="7"/>
        <v>#DIV/0!</v>
      </c>
      <c r="AB40" s="15" t="str">
        <f t="shared" si="8"/>
        <v>TEMPO MIN</v>
      </c>
      <c r="AC40" s="15">
        <f t="shared" si="9"/>
        <v>6</v>
      </c>
      <c r="AD40" s="15">
        <f t="shared" si="10"/>
        <v>6</v>
      </c>
      <c r="AE40" s="48">
        <f t="shared" si="11"/>
        <v>0.027777777777777776</v>
      </c>
      <c r="AF40" s="46">
        <f t="shared" si="12"/>
        <v>0</v>
      </c>
      <c r="AG40" s="47">
        <f t="shared" si="13"/>
        <v>-28.5</v>
      </c>
      <c r="AH40" s="15">
        <f t="shared" si="14"/>
        <v>0</v>
      </c>
      <c r="AI40" s="15" t="e">
        <f t="shared" si="15"/>
        <v>#DIV/0!</v>
      </c>
      <c r="AJ40" s="15" t="e">
        <f t="shared" si="16"/>
        <v>#NUM!</v>
      </c>
      <c r="AK40" s="15">
        <f t="shared" si="17"/>
        <v>15</v>
      </c>
      <c r="AL40" s="15">
        <f t="shared" si="18"/>
        <v>6</v>
      </c>
      <c r="AM40" s="49" t="e">
        <f t="shared" si="19"/>
        <v>#NUM!</v>
      </c>
    </row>
    <row r="41" spans="2:39" ht="15.75" hidden="1">
      <c r="B41" s="39" t="e">
        <f t="shared" si="1"/>
        <v>#NUM!</v>
      </c>
      <c r="C41" s="4">
        <f t="shared" si="2"/>
        <v>0</v>
      </c>
      <c r="J41" s="5"/>
      <c r="K41" s="6"/>
      <c r="L41" s="7"/>
      <c r="M41" s="7"/>
      <c r="N41" s="8"/>
      <c r="O41" s="8"/>
      <c r="P41" s="8"/>
      <c r="Q41" s="8"/>
      <c r="R41" s="8"/>
      <c r="S41" s="45">
        <f t="shared" si="3"/>
        <v>0</v>
      </c>
      <c r="T41" s="45">
        <f t="shared" si="3"/>
        <v>0</v>
      </c>
      <c r="U41" s="45">
        <f t="shared" si="3"/>
        <v>0</v>
      </c>
      <c r="V41" s="45">
        <f t="shared" si="3"/>
        <v>0</v>
      </c>
      <c r="W41" s="45">
        <f t="shared" si="3"/>
        <v>0</v>
      </c>
      <c r="X41" s="46">
        <f t="shared" si="4"/>
        <v>0</v>
      </c>
      <c r="Y41" s="47" t="e">
        <f t="shared" si="5"/>
        <v>#DIV/0!</v>
      </c>
      <c r="Z41" s="15">
        <f t="shared" si="6"/>
        <v>0</v>
      </c>
      <c r="AA41" s="15" t="e">
        <f t="shared" si="7"/>
        <v>#DIV/0!</v>
      </c>
      <c r="AB41" s="15" t="str">
        <f t="shared" si="8"/>
        <v>TEMPO MIN</v>
      </c>
      <c r="AC41" s="15">
        <f t="shared" si="9"/>
        <v>6</v>
      </c>
      <c r="AD41" s="15">
        <f t="shared" si="10"/>
        <v>6</v>
      </c>
      <c r="AE41" s="48">
        <f t="shared" si="11"/>
        <v>0.027777777777777776</v>
      </c>
      <c r="AF41" s="46">
        <f t="shared" si="12"/>
        <v>0</v>
      </c>
      <c r="AG41" s="47">
        <f t="shared" si="13"/>
        <v>-28.5</v>
      </c>
      <c r="AH41" s="15">
        <f t="shared" si="14"/>
        <v>0</v>
      </c>
      <c r="AI41" s="15" t="e">
        <f t="shared" si="15"/>
        <v>#DIV/0!</v>
      </c>
      <c r="AJ41" s="15" t="e">
        <f t="shared" si="16"/>
        <v>#NUM!</v>
      </c>
      <c r="AK41" s="15">
        <f t="shared" si="17"/>
        <v>15</v>
      </c>
      <c r="AL41" s="15">
        <f t="shared" si="18"/>
        <v>6</v>
      </c>
      <c r="AM41" s="49" t="e">
        <f t="shared" si="19"/>
        <v>#NUM!</v>
      </c>
    </row>
    <row r="42" spans="2:39" ht="15.75" hidden="1">
      <c r="B42" s="39" t="e">
        <f t="shared" si="1"/>
        <v>#NUM!</v>
      </c>
      <c r="C42" s="4">
        <f t="shared" si="2"/>
        <v>0</v>
      </c>
      <c r="J42" s="5"/>
      <c r="K42" s="6"/>
      <c r="L42" s="7"/>
      <c r="M42" s="7"/>
      <c r="N42" s="8"/>
      <c r="O42" s="8"/>
      <c r="P42" s="8"/>
      <c r="Q42" s="8"/>
      <c r="R42" s="8"/>
      <c r="S42" s="45">
        <f t="shared" si="3"/>
        <v>0</v>
      </c>
      <c r="T42" s="45">
        <f t="shared" si="3"/>
        <v>0</v>
      </c>
      <c r="U42" s="45">
        <f t="shared" si="3"/>
        <v>0</v>
      </c>
      <c r="V42" s="45">
        <f t="shared" si="3"/>
        <v>0</v>
      </c>
      <c r="W42" s="45">
        <f t="shared" si="3"/>
        <v>0</v>
      </c>
      <c r="X42" s="46">
        <f t="shared" si="4"/>
        <v>0</v>
      </c>
      <c r="Y42" s="47" t="e">
        <f t="shared" si="5"/>
        <v>#DIV/0!</v>
      </c>
      <c r="Z42" s="15">
        <f t="shared" si="6"/>
        <v>0</v>
      </c>
      <c r="AA42" s="15" t="e">
        <f t="shared" si="7"/>
        <v>#DIV/0!</v>
      </c>
      <c r="AB42" s="15" t="str">
        <f t="shared" si="8"/>
        <v>TEMPO MIN</v>
      </c>
      <c r="AC42" s="15">
        <f t="shared" si="9"/>
        <v>6</v>
      </c>
      <c r="AD42" s="15">
        <f t="shared" si="10"/>
        <v>6</v>
      </c>
      <c r="AE42" s="48">
        <f t="shared" si="11"/>
        <v>0.027777777777777776</v>
      </c>
      <c r="AF42" s="46">
        <f t="shared" si="12"/>
        <v>0</v>
      </c>
      <c r="AG42" s="47">
        <f t="shared" si="13"/>
        <v>-28.5</v>
      </c>
      <c r="AH42" s="15">
        <f t="shared" si="14"/>
        <v>0</v>
      </c>
      <c r="AI42" s="15" t="e">
        <f t="shared" si="15"/>
        <v>#DIV/0!</v>
      </c>
      <c r="AJ42" s="15" t="e">
        <f t="shared" si="16"/>
        <v>#NUM!</v>
      </c>
      <c r="AK42" s="15">
        <f t="shared" si="17"/>
        <v>15</v>
      </c>
      <c r="AL42" s="15">
        <f t="shared" si="18"/>
        <v>6</v>
      </c>
      <c r="AM42" s="49" t="e">
        <f t="shared" si="19"/>
        <v>#NUM!</v>
      </c>
    </row>
    <row r="43" spans="2:39" ht="15.75" hidden="1">
      <c r="B43" s="39" t="e">
        <f t="shared" si="1"/>
        <v>#NUM!</v>
      </c>
      <c r="C43" s="4">
        <f t="shared" si="2"/>
        <v>0</v>
      </c>
      <c r="J43" s="5"/>
      <c r="K43" s="6"/>
      <c r="L43" s="7"/>
      <c r="M43" s="7"/>
      <c r="N43" s="8"/>
      <c r="O43" s="8"/>
      <c r="P43" s="8"/>
      <c r="Q43" s="8"/>
      <c r="R43" s="8"/>
      <c r="S43" s="45">
        <f t="shared" si="3"/>
        <v>0</v>
      </c>
      <c r="T43" s="45">
        <f t="shared" si="3"/>
        <v>0</v>
      </c>
      <c r="U43" s="45">
        <f t="shared" si="3"/>
        <v>0</v>
      </c>
      <c r="V43" s="45">
        <f t="shared" si="3"/>
        <v>0</v>
      </c>
      <c r="W43" s="45">
        <f t="shared" si="3"/>
        <v>0</v>
      </c>
      <c r="X43" s="46">
        <f t="shared" si="4"/>
        <v>0</v>
      </c>
      <c r="Y43" s="47" t="e">
        <f t="shared" si="5"/>
        <v>#DIV/0!</v>
      </c>
      <c r="Z43" s="15">
        <f t="shared" si="6"/>
        <v>0</v>
      </c>
      <c r="AA43" s="15" t="e">
        <f t="shared" si="7"/>
        <v>#DIV/0!</v>
      </c>
      <c r="AB43" s="15" t="str">
        <f t="shared" si="8"/>
        <v>TEMPO MIN</v>
      </c>
      <c r="AC43" s="15">
        <f t="shared" si="9"/>
        <v>6</v>
      </c>
      <c r="AD43" s="15">
        <f t="shared" si="10"/>
        <v>6</v>
      </c>
      <c r="AE43" s="48">
        <f t="shared" si="11"/>
        <v>0.027777777777777776</v>
      </c>
      <c r="AF43" s="46">
        <f t="shared" si="12"/>
        <v>0</v>
      </c>
      <c r="AG43" s="47">
        <f t="shared" si="13"/>
        <v>-28.5</v>
      </c>
      <c r="AH43" s="15">
        <f t="shared" si="14"/>
        <v>0</v>
      </c>
      <c r="AI43" s="15" t="e">
        <f t="shared" si="15"/>
        <v>#DIV/0!</v>
      </c>
      <c r="AJ43" s="15" t="e">
        <f t="shared" si="16"/>
        <v>#NUM!</v>
      </c>
      <c r="AK43" s="15">
        <f t="shared" si="17"/>
        <v>15</v>
      </c>
      <c r="AL43" s="15">
        <f t="shared" si="18"/>
        <v>6</v>
      </c>
      <c r="AM43" s="49" t="e">
        <f t="shared" si="19"/>
        <v>#NUM!</v>
      </c>
    </row>
    <row r="44" spans="2:39" ht="15.75" hidden="1">
      <c r="B44" s="39" t="e">
        <f t="shared" si="1"/>
        <v>#NUM!</v>
      </c>
      <c r="C44" s="4">
        <f t="shared" si="2"/>
        <v>0</v>
      </c>
      <c r="J44" s="5"/>
      <c r="K44" s="6"/>
      <c r="L44" s="7"/>
      <c r="M44" s="7"/>
      <c r="N44" s="8"/>
      <c r="O44" s="8"/>
      <c r="P44" s="8"/>
      <c r="Q44" s="8"/>
      <c r="R44" s="8"/>
      <c r="S44" s="45">
        <f t="shared" si="3"/>
        <v>0</v>
      </c>
      <c r="T44" s="45">
        <f t="shared" si="3"/>
        <v>0</v>
      </c>
      <c r="U44" s="45">
        <f t="shared" si="3"/>
        <v>0</v>
      </c>
      <c r="V44" s="45">
        <f t="shared" si="3"/>
        <v>0</v>
      </c>
      <c r="W44" s="45">
        <f t="shared" si="3"/>
        <v>0</v>
      </c>
      <c r="X44" s="46">
        <f t="shared" si="4"/>
        <v>0</v>
      </c>
      <c r="Y44" s="47" t="e">
        <f t="shared" si="5"/>
        <v>#DIV/0!</v>
      </c>
      <c r="Z44" s="15">
        <f t="shared" si="6"/>
        <v>0</v>
      </c>
      <c r="AA44" s="15" t="e">
        <f t="shared" si="7"/>
        <v>#DIV/0!</v>
      </c>
      <c r="AB44" s="15" t="str">
        <f t="shared" si="8"/>
        <v>TEMPO MIN</v>
      </c>
      <c r="AC44" s="15">
        <f t="shared" si="9"/>
        <v>6</v>
      </c>
      <c r="AD44" s="15">
        <f t="shared" si="10"/>
        <v>6</v>
      </c>
      <c r="AE44" s="48">
        <f t="shared" si="11"/>
        <v>0.027777777777777776</v>
      </c>
      <c r="AF44" s="46">
        <f t="shared" si="12"/>
        <v>0</v>
      </c>
      <c r="AG44" s="47">
        <f t="shared" si="13"/>
        <v>-28.5</v>
      </c>
      <c r="AH44" s="15">
        <f t="shared" si="14"/>
        <v>0</v>
      </c>
      <c r="AI44" s="15" t="e">
        <f t="shared" si="15"/>
        <v>#DIV/0!</v>
      </c>
      <c r="AJ44" s="15" t="e">
        <f t="shared" si="16"/>
        <v>#NUM!</v>
      </c>
      <c r="AK44" s="15">
        <f t="shared" si="17"/>
        <v>15</v>
      </c>
      <c r="AL44" s="15">
        <f t="shared" si="18"/>
        <v>6</v>
      </c>
      <c r="AM44" s="49" t="e">
        <f t="shared" si="19"/>
        <v>#NUM!</v>
      </c>
    </row>
    <row r="45" spans="2:39" ht="15.75" hidden="1">
      <c r="B45" s="39" t="e">
        <f t="shared" si="1"/>
        <v>#NUM!</v>
      </c>
      <c r="C45" s="4">
        <f t="shared" si="2"/>
        <v>0</v>
      </c>
      <c r="J45" s="5"/>
      <c r="K45" s="6"/>
      <c r="L45" s="7"/>
      <c r="M45" s="7"/>
      <c r="N45" s="8"/>
      <c r="O45" s="8"/>
      <c r="P45" s="8"/>
      <c r="Q45" s="8"/>
      <c r="R45" s="8"/>
      <c r="S45" s="45">
        <f t="shared" si="3"/>
        <v>0</v>
      </c>
      <c r="T45" s="45">
        <f t="shared" si="3"/>
        <v>0</v>
      </c>
      <c r="U45" s="45">
        <f t="shared" si="3"/>
        <v>0</v>
      </c>
      <c r="V45" s="45">
        <f t="shared" si="3"/>
        <v>0</v>
      </c>
      <c r="W45" s="45">
        <f t="shared" si="3"/>
        <v>0</v>
      </c>
      <c r="X45" s="46">
        <f t="shared" si="4"/>
        <v>0</v>
      </c>
      <c r="Y45" s="47" t="e">
        <f t="shared" si="5"/>
        <v>#DIV/0!</v>
      </c>
      <c r="Z45" s="15">
        <f t="shared" si="6"/>
        <v>0</v>
      </c>
      <c r="AA45" s="15" t="e">
        <f t="shared" si="7"/>
        <v>#DIV/0!</v>
      </c>
      <c r="AB45" s="15" t="str">
        <f t="shared" si="8"/>
        <v>TEMPO MIN</v>
      </c>
      <c r="AC45" s="15">
        <f t="shared" si="9"/>
        <v>6</v>
      </c>
      <c r="AD45" s="15">
        <f t="shared" si="10"/>
        <v>6</v>
      </c>
      <c r="AE45" s="48">
        <f t="shared" si="11"/>
        <v>0.027777777777777776</v>
      </c>
      <c r="AF45" s="46">
        <f t="shared" si="12"/>
        <v>0</v>
      </c>
      <c r="AG45" s="47">
        <f t="shared" si="13"/>
        <v>-28.5</v>
      </c>
      <c r="AH45" s="15">
        <f t="shared" si="14"/>
        <v>0</v>
      </c>
      <c r="AI45" s="15" t="e">
        <f t="shared" si="15"/>
        <v>#DIV/0!</v>
      </c>
      <c r="AJ45" s="15" t="e">
        <f t="shared" si="16"/>
        <v>#NUM!</v>
      </c>
      <c r="AK45" s="15">
        <f t="shared" si="17"/>
        <v>15</v>
      </c>
      <c r="AL45" s="15">
        <f t="shared" si="18"/>
        <v>6</v>
      </c>
      <c r="AM45" s="49" t="e">
        <f t="shared" si="19"/>
        <v>#NUM!</v>
      </c>
    </row>
    <row r="46" spans="2:39" ht="15.75" hidden="1">
      <c r="B46" s="39" t="e">
        <f t="shared" si="1"/>
        <v>#NUM!</v>
      </c>
      <c r="C46" s="4">
        <f t="shared" si="2"/>
        <v>0</v>
      </c>
      <c r="J46" s="5"/>
      <c r="K46" s="6"/>
      <c r="L46" s="7"/>
      <c r="M46" s="7"/>
      <c r="N46" s="8"/>
      <c r="O46" s="8"/>
      <c r="P46" s="8"/>
      <c r="Q46" s="8"/>
      <c r="R46" s="8"/>
      <c r="S46" s="45">
        <f t="shared" si="3"/>
        <v>0</v>
      </c>
      <c r="T46" s="45">
        <f t="shared" si="3"/>
        <v>0</v>
      </c>
      <c r="U46" s="45">
        <f t="shared" si="3"/>
        <v>0</v>
      </c>
      <c r="V46" s="45">
        <f t="shared" si="3"/>
        <v>0</v>
      </c>
      <c r="W46" s="45">
        <f t="shared" si="3"/>
        <v>0</v>
      </c>
      <c r="X46" s="46">
        <f t="shared" si="4"/>
        <v>0</v>
      </c>
      <c r="Y46" s="47" t="e">
        <f t="shared" si="5"/>
        <v>#DIV/0!</v>
      </c>
      <c r="Z46" s="15">
        <f t="shared" si="6"/>
        <v>0</v>
      </c>
      <c r="AA46" s="15" t="e">
        <f t="shared" si="7"/>
        <v>#DIV/0!</v>
      </c>
      <c r="AB46" s="15" t="str">
        <f t="shared" si="8"/>
        <v>TEMPO MIN</v>
      </c>
      <c r="AC46" s="15">
        <f t="shared" si="9"/>
        <v>6</v>
      </c>
      <c r="AD46" s="15">
        <f t="shared" si="10"/>
        <v>6</v>
      </c>
      <c r="AE46" s="48">
        <f t="shared" si="11"/>
        <v>0.027777777777777776</v>
      </c>
      <c r="AF46" s="46">
        <f t="shared" si="12"/>
        <v>0</v>
      </c>
      <c r="AG46" s="47">
        <f t="shared" si="13"/>
        <v>-28.5</v>
      </c>
      <c r="AH46" s="15">
        <f t="shared" si="14"/>
        <v>0</v>
      </c>
      <c r="AI46" s="15" t="e">
        <f t="shared" si="15"/>
        <v>#DIV/0!</v>
      </c>
      <c r="AJ46" s="15" t="e">
        <f t="shared" si="16"/>
        <v>#NUM!</v>
      </c>
      <c r="AK46" s="15">
        <f t="shared" si="17"/>
        <v>15</v>
      </c>
      <c r="AL46" s="15">
        <f t="shared" si="18"/>
        <v>6</v>
      </c>
      <c r="AM46" s="49" t="e">
        <f t="shared" si="19"/>
        <v>#NUM!</v>
      </c>
    </row>
    <row r="47" spans="2:39" ht="15.75" hidden="1">
      <c r="B47" s="39" t="e">
        <f t="shared" si="1"/>
        <v>#NUM!</v>
      </c>
      <c r="C47" s="4">
        <f t="shared" si="2"/>
        <v>0</v>
      </c>
      <c r="J47" s="5"/>
      <c r="K47" s="6"/>
      <c r="L47" s="7"/>
      <c r="M47" s="7"/>
      <c r="N47" s="8"/>
      <c r="O47" s="8"/>
      <c r="P47" s="8"/>
      <c r="Q47" s="8"/>
      <c r="R47" s="8"/>
      <c r="S47" s="45">
        <f t="shared" si="3"/>
        <v>0</v>
      </c>
      <c r="T47" s="45">
        <f t="shared" si="3"/>
        <v>0</v>
      </c>
      <c r="U47" s="45">
        <f t="shared" si="3"/>
        <v>0</v>
      </c>
      <c r="V47" s="45">
        <f t="shared" si="3"/>
        <v>0</v>
      </c>
      <c r="W47" s="45">
        <f t="shared" si="3"/>
        <v>0</v>
      </c>
      <c r="X47" s="46">
        <f t="shared" si="4"/>
        <v>0</v>
      </c>
      <c r="Y47" s="47" t="e">
        <f t="shared" si="5"/>
        <v>#DIV/0!</v>
      </c>
      <c r="Z47" s="15">
        <f t="shared" si="6"/>
        <v>0</v>
      </c>
      <c r="AA47" s="15" t="e">
        <f t="shared" si="7"/>
        <v>#DIV/0!</v>
      </c>
      <c r="AB47" s="15" t="str">
        <f t="shared" si="8"/>
        <v>TEMPO MIN</v>
      </c>
      <c r="AC47" s="15">
        <f t="shared" si="9"/>
        <v>6</v>
      </c>
      <c r="AD47" s="15">
        <f t="shared" si="10"/>
        <v>6</v>
      </c>
      <c r="AE47" s="48">
        <f t="shared" si="11"/>
        <v>0.027777777777777776</v>
      </c>
      <c r="AF47" s="46">
        <f t="shared" si="12"/>
        <v>0</v>
      </c>
      <c r="AG47" s="47">
        <f t="shared" si="13"/>
        <v>-28.5</v>
      </c>
      <c r="AH47" s="15">
        <f t="shared" si="14"/>
        <v>0</v>
      </c>
      <c r="AI47" s="15" t="e">
        <f t="shared" si="15"/>
        <v>#DIV/0!</v>
      </c>
      <c r="AJ47" s="15" t="e">
        <f t="shared" si="16"/>
        <v>#NUM!</v>
      </c>
      <c r="AK47" s="15">
        <f t="shared" si="17"/>
        <v>15</v>
      </c>
      <c r="AL47" s="15">
        <f t="shared" si="18"/>
        <v>6</v>
      </c>
      <c r="AM47" s="49" t="e">
        <f t="shared" si="19"/>
        <v>#NUM!</v>
      </c>
    </row>
    <row r="48" spans="2:39" ht="15.75" hidden="1">
      <c r="B48" s="39" t="e">
        <f t="shared" si="1"/>
        <v>#NUM!</v>
      </c>
      <c r="C48" s="4">
        <f t="shared" si="2"/>
        <v>0</v>
      </c>
      <c r="J48" s="5"/>
      <c r="K48" s="6"/>
      <c r="L48" s="7"/>
      <c r="M48" s="7"/>
      <c r="N48" s="8"/>
      <c r="O48" s="8"/>
      <c r="P48" s="8"/>
      <c r="Q48" s="8"/>
      <c r="R48" s="8"/>
      <c r="S48" s="45">
        <f t="shared" si="3"/>
        <v>0</v>
      </c>
      <c r="T48" s="45">
        <f t="shared" si="3"/>
        <v>0</v>
      </c>
      <c r="U48" s="45">
        <f t="shared" si="3"/>
        <v>0</v>
      </c>
      <c r="V48" s="45">
        <f t="shared" si="3"/>
        <v>0</v>
      </c>
      <c r="W48" s="45">
        <f t="shared" si="3"/>
        <v>0</v>
      </c>
      <c r="X48" s="46">
        <f t="shared" si="4"/>
        <v>0</v>
      </c>
      <c r="Y48" s="47" t="e">
        <f t="shared" si="5"/>
        <v>#DIV/0!</v>
      </c>
      <c r="Z48" s="15">
        <f t="shared" si="6"/>
        <v>0</v>
      </c>
      <c r="AA48" s="15" t="e">
        <f t="shared" si="7"/>
        <v>#DIV/0!</v>
      </c>
      <c r="AB48" s="15" t="str">
        <f t="shared" si="8"/>
        <v>TEMPO MIN</v>
      </c>
      <c r="AC48" s="15">
        <f t="shared" si="9"/>
        <v>6</v>
      </c>
      <c r="AD48" s="15">
        <f t="shared" si="10"/>
        <v>6</v>
      </c>
      <c r="AE48" s="48">
        <f t="shared" si="11"/>
        <v>0.027777777777777776</v>
      </c>
      <c r="AF48" s="46">
        <f t="shared" si="12"/>
        <v>0</v>
      </c>
      <c r="AG48" s="47">
        <f t="shared" si="13"/>
        <v>-28.5</v>
      </c>
      <c r="AH48" s="15">
        <f t="shared" si="14"/>
        <v>0</v>
      </c>
      <c r="AI48" s="15" t="e">
        <f t="shared" si="15"/>
        <v>#DIV/0!</v>
      </c>
      <c r="AJ48" s="15" t="e">
        <f t="shared" si="16"/>
        <v>#NUM!</v>
      </c>
      <c r="AK48" s="15">
        <f t="shared" si="17"/>
        <v>15</v>
      </c>
      <c r="AL48" s="15">
        <f t="shared" si="18"/>
        <v>6</v>
      </c>
      <c r="AM48" s="49" t="e">
        <f t="shared" si="19"/>
        <v>#NUM!</v>
      </c>
    </row>
    <row r="49" spans="2:39" ht="15.75" hidden="1">
      <c r="B49" s="39" t="e">
        <f t="shared" si="1"/>
        <v>#NUM!</v>
      </c>
      <c r="C49" s="4">
        <f t="shared" si="2"/>
        <v>0</v>
      </c>
      <c r="J49" s="5"/>
      <c r="K49" s="6"/>
      <c r="L49" s="7"/>
      <c r="M49" s="7"/>
      <c r="N49" s="8"/>
      <c r="O49" s="8"/>
      <c r="P49" s="8"/>
      <c r="Q49" s="8"/>
      <c r="R49" s="8"/>
      <c r="S49" s="45">
        <f t="shared" si="3"/>
        <v>0</v>
      </c>
      <c r="T49" s="45">
        <f t="shared" si="3"/>
        <v>0</v>
      </c>
      <c r="U49" s="45">
        <f t="shared" si="3"/>
        <v>0</v>
      </c>
      <c r="V49" s="45">
        <f t="shared" si="3"/>
        <v>0</v>
      </c>
      <c r="W49" s="45">
        <f t="shared" si="3"/>
        <v>0</v>
      </c>
      <c r="X49" s="46">
        <f t="shared" si="4"/>
        <v>0</v>
      </c>
      <c r="Y49" s="47" t="e">
        <f t="shared" si="5"/>
        <v>#DIV/0!</v>
      </c>
      <c r="Z49" s="15">
        <f t="shared" si="6"/>
        <v>0</v>
      </c>
      <c r="AA49" s="15" t="e">
        <f t="shared" si="7"/>
        <v>#DIV/0!</v>
      </c>
      <c r="AB49" s="15" t="str">
        <f t="shared" si="8"/>
        <v>TEMPO MIN</v>
      </c>
      <c r="AC49" s="15">
        <f t="shared" si="9"/>
        <v>6</v>
      </c>
      <c r="AD49" s="15">
        <f t="shared" si="10"/>
        <v>6</v>
      </c>
      <c r="AE49" s="48">
        <f t="shared" si="11"/>
        <v>0.027777777777777776</v>
      </c>
      <c r="AF49" s="46">
        <f t="shared" si="12"/>
        <v>0</v>
      </c>
      <c r="AG49" s="47">
        <f t="shared" si="13"/>
        <v>-28.5</v>
      </c>
      <c r="AH49" s="15">
        <f t="shared" si="14"/>
        <v>0</v>
      </c>
      <c r="AI49" s="15" t="e">
        <f t="shared" si="15"/>
        <v>#DIV/0!</v>
      </c>
      <c r="AJ49" s="15" t="e">
        <f t="shared" si="16"/>
        <v>#NUM!</v>
      </c>
      <c r="AK49" s="15">
        <f t="shared" si="17"/>
        <v>15</v>
      </c>
      <c r="AL49" s="15">
        <f t="shared" si="18"/>
        <v>6</v>
      </c>
      <c r="AM49" s="49" t="e">
        <f t="shared" si="19"/>
        <v>#NUM!</v>
      </c>
    </row>
    <row r="50" spans="2:39" ht="15.75" hidden="1">
      <c r="B50" s="39" t="e">
        <f t="shared" si="1"/>
        <v>#NUM!</v>
      </c>
      <c r="C50" s="4">
        <f t="shared" si="2"/>
        <v>0</v>
      </c>
      <c r="J50" s="5"/>
      <c r="K50" s="6"/>
      <c r="L50" s="7"/>
      <c r="M50" s="7"/>
      <c r="N50" s="8"/>
      <c r="O50" s="8"/>
      <c r="P50" s="8"/>
      <c r="Q50" s="9"/>
      <c r="R50" s="9"/>
      <c r="S50" s="45">
        <f t="shared" si="3"/>
        <v>0</v>
      </c>
      <c r="T50" s="45">
        <f t="shared" si="3"/>
        <v>0</v>
      </c>
      <c r="U50" s="45">
        <f t="shared" si="3"/>
        <v>0</v>
      </c>
      <c r="V50" s="45">
        <f t="shared" si="3"/>
        <v>0</v>
      </c>
      <c r="W50" s="45">
        <f t="shared" si="3"/>
        <v>0</v>
      </c>
      <c r="X50" s="46">
        <f t="shared" si="4"/>
        <v>0</v>
      </c>
      <c r="Y50" s="47" t="e">
        <f t="shared" si="5"/>
        <v>#DIV/0!</v>
      </c>
      <c r="Z50" s="15">
        <f t="shared" si="6"/>
        <v>0</v>
      </c>
      <c r="AA50" s="15" t="e">
        <f t="shared" si="7"/>
        <v>#DIV/0!</v>
      </c>
      <c r="AB50" s="15" t="str">
        <f t="shared" si="8"/>
        <v>TEMPO MIN</v>
      </c>
      <c r="AC50" s="15">
        <f t="shared" si="9"/>
        <v>6</v>
      </c>
      <c r="AD50" s="15">
        <f t="shared" si="10"/>
        <v>6</v>
      </c>
      <c r="AE50" s="48">
        <f t="shared" si="11"/>
        <v>0.027777777777777776</v>
      </c>
      <c r="AF50" s="46">
        <f t="shared" si="12"/>
        <v>0</v>
      </c>
      <c r="AG50" s="47">
        <f t="shared" si="13"/>
        <v>-28.5</v>
      </c>
      <c r="AH50" s="15">
        <f t="shared" si="14"/>
        <v>0</v>
      </c>
      <c r="AI50" s="15" t="e">
        <f t="shared" si="15"/>
        <v>#DIV/0!</v>
      </c>
      <c r="AJ50" s="15" t="e">
        <f t="shared" si="16"/>
        <v>#NUM!</v>
      </c>
      <c r="AK50" s="15">
        <f t="shared" si="17"/>
        <v>15</v>
      </c>
      <c r="AL50" s="15">
        <f t="shared" si="18"/>
        <v>6</v>
      </c>
      <c r="AM50" s="49" t="e">
        <f t="shared" si="19"/>
        <v>#NUM!</v>
      </c>
    </row>
    <row r="51" spans="2:39" ht="15.75" hidden="1">
      <c r="B51" s="39" t="e">
        <f t="shared" si="1"/>
        <v>#NUM!</v>
      </c>
      <c r="C51" s="4">
        <f t="shared" si="2"/>
        <v>0</v>
      </c>
      <c r="J51" s="5"/>
      <c r="K51" s="6"/>
      <c r="L51" s="7"/>
      <c r="M51" s="7"/>
      <c r="N51" s="8"/>
      <c r="O51" s="8"/>
      <c r="P51" s="8"/>
      <c r="Q51" s="9"/>
      <c r="R51" s="9"/>
      <c r="S51" s="45">
        <f t="shared" si="3"/>
        <v>0</v>
      </c>
      <c r="T51" s="45">
        <f t="shared" si="3"/>
        <v>0</v>
      </c>
      <c r="U51" s="45">
        <f t="shared" si="3"/>
        <v>0</v>
      </c>
      <c r="V51" s="45">
        <f t="shared" si="3"/>
        <v>0</v>
      </c>
      <c r="W51" s="45">
        <f t="shared" si="3"/>
        <v>0</v>
      </c>
      <c r="X51" s="46">
        <f t="shared" si="4"/>
        <v>0</v>
      </c>
      <c r="Y51" s="47" t="e">
        <f t="shared" si="5"/>
        <v>#DIV/0!</v>
      </c>
      <c r="Z51" s="15">
        <f t="shared" si="6"/>
        <v>0</v>
      </c>
      <c r="AA51" s="15" t="e">
        <f t="shared" si="7"/>
        <v>#DIV/0!</v>
      </c>
      <c r="AB51" s="15" t="str">
        <f t="shared" si="8"/>
        <v>TEMPO MIN</v>
      </c>
      <c r="AC51" s="15">
        <f t="shared" si="9"/>
        <v>6</v>
      </c>
      <c r="AD51" s="15">
        <f t="shared" si="10"/>
        <v>6</v>
      </c>
      <c r="AE51" s="48">
        <f t="shared" si="11"/>
        <v>0.027777777777777776</v>
      </c>
      <c r="AF51" s="46">
        <f t="shared" si="12"/>
        <v>0</v>
      </c>
      <c r="AG51" s="47">
        <f t="shared" si="13"/>
        <v>-28.5</v>
      </c>
      <c r="AH51" s="15">
        <f t="shared" si="14"/>
        <v>0</v>
      </c>
      <c r="AI51" s="15" t="e">
        <f t="shared" si="15"/>
        <v>#DIV/0!</v>
      </c>
      <c r="AJ51" s="15" t="e">
        <f t="shared" si="16"/>
        <v>#NUM!</v>
      </c>
      <c r="AK51" s="15">
        <f t="shared" si="17"/>
        <v>15</v>
      </c>
      <c r="AL51" s="15">
        <f t="shared" si="18"/>
        <v>6</v>
      </c>
      <c r="AM51" s="49" t="e">
        <f t="shared" si="19"/>
        <v>#NUM!</v>
      </c>
    </row>
    <row r="52" spans="2:39" ht="15.75" hidden="1">
      <c r="B52" s="39" t="e">
        <f t="shared" si="1"/>
        <v>#NUM!</v>
      </c>
      <c r="C52" s="4">
        <f t="shared" si="2"/>
        <v>0</v>
      </c>
      <c r="J52" s="5"/>
      <c r="K52" s="6"/>
      <c r="L52" s="7"/>
      <c r="M52" s="7"/>
      <c r="N52" s="8"/>
      <c r="O52" s="8"/>
      <c r="P52" s="8"/>
      <c r="Q52" s="9"/>
      <c r="R52" s="9"/>
      <c r="S52" s="45">
        <f t="shared" si="3"/>
        <v>0</v>
      </c>
      <c r="T52" s="45">
        <f t="shared" si="3"/>
        <v>0</v>
      </c>
      <c r="U52" s="45">
        <f t="shared" si="3"/>
        <v>0</v>
      </c>
      <c r="V52" s="45">
        <f t="shared" si="3"/>
        <v>0</v>
      </c>
      <c r="W52" s="45">
        <f t="shared" si="3"/>
        <v>0</v>
      </c>
      <c r="X52" s="46">
        <f t="shared" si="4"/>
        <v>0</v>
      </c>
      <c r="Y52" s="47" t="e">
        <f t="shared" si="5"/>
        <v>#DIV/0!</v>
      </c>
      <c r="Z52" s="15">
        <f t="shared" si="6"/>
        <v>0</v>
      </c>
      <c r="AA52" s="15" t="e">
        <f t="shared" si="7"/>
        <v>#DIV/0!</v>
      </c>
      <c r="AB52" s="15" t="str">
        <f t="shared" si="8"/>
        <v>TEMPO MIN</v>
      </c>
      <c r="AC52" s="15">
        <f t="shared" si="9"/>
        <v>6</v>
      </c>
      <c r="AD52" s="15">
        <f t="shared" si="10"/>
        <v>6</v>
      </c>
      <c r="AE52" s="48">
        <f t="shared" si="11"/>
        <v>0.027777777777777776</v>
      </c>
      <c r="AF52" s="46">
        <f t="shared" si="12"/>
        <v>0</v>
      </c>
      <c r="AG52" s="47">
        <f t="shared" si="13"/>
        <v>-28.5</v>
      </c>
      <c r="AH52" s="15">
        <f t="shared" si="14"/>
        <v>0</v>
      </c>
      <c r="AI52" s="15" t="e">
        <f t="shared" si="15"/>
        <v>#DIV/0!</v>
      </c>
      <c r="AJ52" s="15" t="e">
        <f t="shared" si="16"/>
        <v>#NUM!</v>
      </c>
      <c r="AK52" s="15">
        <f t="shared" si="17"/>
        <v>15</v>
      </c>
      <c r="AL52" s="15">
        <f t="shared" si="18"/>
        <v>6</v>
      </c>
      <c r="AM52" s="49" t="e">
        <f t="shared" si="19"/>
        <v>#NUM!</v>
      </c>
    </row>
    <row r="53" spans="2:39" ht="15.75" hidden="1">
      <c r="B53" s="39" t="e">
        <f t="shared" si="1"/>
        <v>#NUM!</v>
      </c>
      <c r="C53" s="4">
        <f t="shared" si="2"/>
        <v>0</v>
      </c>
      <c r="J53" s="5"/>
      <c r="K53" s="6"/>
      <c r="L53" s="7"/>
      <c r="M53" s="7"/>
      <c r="N53" s="8"/>
      <c r="O53" s="8"/>
      <c r="P53" s="8"/>
      <c r="Q53" s="9"/>
      <c r="R53" s="9"/>
      <c r="S53" s="45">
        <f t="shared" si="3"/>
        <v>0</v>
      </c>
      <c r="T53" s="45">
        <f t="shared" si="3"/>
        <v>0</v>
      </c>
      <c r="U53" s="45">
        <f t="shared" si="3"/>
        <v>0</v>
      </c>
      <c r="V53" s="45">
        <f t="shared" si="3"/>
        <v>0</v>
      </c>
      <c r="W53" s="45">
        <f t="shared" si="3"/>
        <v>0</v>
      </c>
      <c r="X53" s="46">
        <f t="shared" si="4"/>
        <v>0</v>
      </c>
      <c r="Y53" s="47" t="e">
        <f t="shared" si="5"/>
        <v>#DIV/0!</v>
      </c>
      <c r="Z53" s="15">
        <f t="shared" si="6"/>
        <v>0</v>
      </c>
      <c r="AA53" s="15" t="e">
        <f t="shared" si="7"/>
        <v>#DIV/0!</v>
      </c>
      <c r="AB53" s="15" t="str">
        <f t="shared" si="8"/>
        <v>TEMPO MIN</v>
      </c>
      <c r="AC53" s="15">
        <f t="shared" si="9"/>
        <v>6</v>
      </c>
      <c r="AD53" s="15">
        <f t="shared" si="10"/>
        <v>6</v>
      </c>
      <c r="AE53" s="48">
        <f t="shared" si="11"/>
        <v>0.027777777777777776</v>
      </c>
      <c r="AF53" s="46">
        <f t="shared" si="12"/>
        <v>0</v>
      </c>
      <c r="AG53" s="47">
        <f t="shared" si="13"/>
        <v>-28.5</v>
      </c>
      <c r="AH53" s="15">
        <f t="shared" si="14"/>
        <v>0</v>
      </c>
      <c r="AI53" s="15" t="e">
        <f t="shared" si="15"/>
        <v>#DIV/0!</v>
      </c>
      <c r="AJ53" s="15" t="e">
        <f t="shared" si="16"/>
        <v>#NUM!</v>
      </c>
      <c r="AK53" s="15">
        <f t="shared" si="17"/>
        <v>15</v>
      </c>
      <c r="AL53" s="15">
        <f t="shared" si="18"/>
        <v>6</v>
      </c>
      <c r="AM53" s="49" t="e">
        <f t="shared" si="19"/>
        <v>#NUM!</v>
      </c>
    </row>
    <row r="54" spans="2:39" ht="15.75" hidden="1">
      <c r="B54" s="39" t="e">
        <f aca="true" t="shared" si="20" ref="B54:B63">AM54</f>
        <v>#NUM!</v>
      </c>
      <c r="C54" s="4">
        <f aca="true" t="shared" si="21" ref="C54:C63">K54</f>
        <v>0</v>
      </c>
      <c r="J54" s="5"/>
      <c r="K54" s="6"/>
      <c r="L54" s="7"/>
      <c r="M54" s="7"/>
      <c r="N54" s="8"/>
      <c r="O54" s="8"/>
      <c r="P54" s="8"/>
      <c r="Q54" s="9"/>
      <c r="R54" s="9"/>
      <c r="S54" s="45">
        <f aca="true" t="shared" si="22" ref="S54:S63">TIME(HOUR(N54),MINUTE(N54),0)</f>
        <v>0</v>
      </c>
      <c r="T54" s="45">
        <f aca="true" t="shared" si="23" ref="T54:T63">TIME(HOUR(O54),MINUTE(O54),0)</f>
        <v>0</v>
      </c>
      <c r="U54" s="45">
        <f aca="true" t="shared" si="24" ref="U54:U63">TIME(HOUR(P54),MINUTE(P54),0)</f>
        <v>0</v>
      </c>
      <c r="V54" s="45">
        <f aca="true" t="shared" si="25" ref="V54:V63">TIME(HOUR(Q54),MINUTE(Q54),0)</f>
        <v>0</v>
      </c>
      <c r="W54" s="45">
        <f aca="true" t="shared" si="26" ref="W54:W63">TIME(HOUR(R54),MINUTE(R54),0)</f>
        <v>0</v>
      </c>
      <c r="X54" s="46">
        <f aca="true" t="shared" si="27" ref="X54:X63">MAX($D$6,MINUTE(U54-T54))</f>
        <v>0</v>
      </c>
      <c r="Y54" s="47" t="e">
        <f aca="true" t="shared" si="28" ref="Y54:Y63">$D$2/((T54-S54)/$F$1)</f>
        <v>#DIV/0!</v>
      </c>
      <c r="Z54" s="15">
        <f aca="true" t="shared" si="29" ref="Z54:Z63">(D54+E54)/2</f>
        <v>0</v>
      </c>
      <c r="AA54" s="15" t="e">
        <f aca="true" t="shared" si="30" ref="AA54:AA63">(Y54*2-D$4)*100/(Z54)</f>
        <v>#DIV/0!</v>
      </c>
      <c r="AB54" s="15" t="str">
        <f aca="true" t="shared" si="31" ref="AB54:AB63">IF(TIME(HOUR(T54-S54),MINUTE(T54-S54),0)&gt;$G$4,"TEMPO MAX",IF(TIME(HOUR(T54-S54),MINUTE(T54-S54+$G$1*3),0)&lt;$G$3,"TEMPO MIN",""))</f>
        <v>TEMPO MIN</v>
      </c>
      <c r="AC54" s="15">
        <f aca="true" t="shared" si="32" ref="AC54:AC63">IF($G$3&gt;T54-S54,MINUTE($G$3-(T54-S54)),0)</f>
        <v>6</v>
      </c>
      <c r="AD54" s="15">
        <f t="shared" si="10"/>
        <v>6</v>
      </c>
      <c r="AE54" s="48">
        <f aca="true" t="shared" si="33" ref="AE54:AE63">TIME(HOUR(O54+$D$5),MINUTE(O54+$D$5),0)</f>
        <v>0.027777777777777776</v>
      </c>
      <c r="AF54" s="46">
        <f aca="true" t="shared" si="34" ref="AF54:AF63">MAX($E$6,MINUTE(W54-V54))</f>
        <v>0</v>
      </c>
      <c r="AG54" s="47">
        <f aca="true" t="shared" si="35" ref="AG54:AG63">$E$2/((V54-AE54)/$F$1)</f>
        <v>-28.5</v>
      </c>
      <c r="AH54" s="15">
        <f aca="true" t="shared" si="36" ref="AH54:AH63">(F54+G54)/2</f>
        <v>0</v>
      </c>
      <c r="AI54" s="15" t="e">
        <f aca="true" t="shared" si="37" ref="AI54:AI63">(AG54*2-$E$4)*100/(AH54)</f>
        <v>#DIV/0!</v>
      </c>
      <c r="AJ54" s="15" t="e">
        <f aca="true" t="shared" si="38" ref="AJ54:AJ63">IF(TIME(HOUR(Q54-AE54),MINUTE(Q54-AE54),0)&gt;$H$4,"TEMPO MAX",IF(TIME(HOUR(Q54-AE54),MINUTE(Q54-AE54+$G$1*3),0)&lt;$H$3,"TEMPO MIN",""))</f>
        <v>#NUM!</v>
      </c>
      <c r="AK54" s="15">
        <f aca="true" t="shared" si="39" ref="AK54:AK63">IF($H$3&gt;V54-AE54,MINUTE($H$3-(V54-AE54)),0)</f>
        <v>15</v>
      </c>
      <c r="AL54" s="15">
        <f t="shared" si="18"/>
        <v>6</v>
      </c>
      <c r="AM54" s="49" t="e">
        <f aca="true" t="shared" si="40" ref="AM54:AM63">IF(OR(AJ54&lt;&gt;"",AB54&lt;&gt;"",H54&lt;&gt;""),0,AA54+AI54-AL54-AD54)</f>
        <v>#NUM!</v>
      </c>
    </row>
    <row r="55" spans="2:39" ht="15.75" hidden="1">
      <c r="B55" s="39" t="e">
        <f t="shared" si="20"/>
        <v>#NUM!</v>
      </c>
      <c r="C55" s="4">
        <f t="shared" si="21"/>
        <v>0</v>
      </c>
      <c r="J55" s="5"/>
      <c r="K55" s="6"/>
      <c r="L55" s="7"/>
      <c r="M55" s="7"/>
      <c r="N55" s="8"/>
      <c r="O55" s="8"/>
      <c r="P55" s="8"/>
      <c r="Q55" s="9"/>
      <c r="R55" s="9"/>
      <c r="S55" s="45">
        <f t="shared" si="22"/>
        <v>0</v>
      </c>
      <c r="T55" s="45">
        <f t="shared" si="23"/>
        <v>0</v>
      </c>
      <c r="U55" s="45">
        <f t="shared" si="24"/>
        <v>0</v>
      </c>
      <c r="V55" s="45">
        <f t="shared" si="25"/>
        <v>0</v>
      </c>
      <c r="W55" s="45">
        <f t="shared" si="26"/>
        <v>0</v>
      </c>
      <c r="X55" s="46">
        <f t="shared" si="27"/>
        <v>0</v>
      </c>
      <c r="Y55" s="47" t="e">
        <f t="shared" si="28"/>
        <v>#DIV/0!</v>
      </c>
      <c r="Z55" s="15">
        <f t="shared" si="29"/>
        <v>0</v>
      </c>
      <c r="AA55" s="15" t="e">
        <f t="shared" si="30"/>
        <v>#DIV/0!</v>
      </c>
      <c r="AB55" s="15" t="str">
        <f t="shared" si="31"/>
        <v>TEMPO MIN</v>
      </c>
      <c r="AC55" s="15">
        <f t="shared" si="32"/>
        <v>6</v>
      </c>
      <c r="AD55" s="15">
        <f t="shared" si="10"/>
        <v>6</v>
      </c>
      <c r="AE55" s="48">
        <f t="shared" si="33"/>
        <v>0.027777777777777776</v>
      </c>
      <c r="AF55" s="46">
        <f t="shared" si="34"/>
        <v>0</v>
      </c>
      <c r="AG55" s="47">
        <f t="shared" si="35"/>
        <v>-28.5</v>
      </c>
      <c r="AH55" s="15">
        <f t="shared" si="36"/>
        <v>0</v>
      </c>
      <c r="AI55" s="15" t="e">
        <f t="shared" si="37"/>
        <v>#DIV/0!</v>
      </c>
      <c r="AJ55" s="15" t="e">
        <f t="shared" si="38"/>
        <v>#NUM!</v>
      </c>
      <c r="AK55" s="15">
        <f t="shared" si="39"/>
        <v>15</v>
      </c>
      <c r="AL55" s="15">
        <f t="shared" si="18"/>
        <v>6</v>
      </c>
      <c r="AM55" s="49" t="e">
        <f t="shared" si="40"/>
        <v>#NUM!</v>
      </c>
    </row>
    <row r="56" spans="2:39" ht="15.75" hidden="1">
      <c r="B56" s="39" t="e">
        <f t="shared" si="20"/>
        <v>#NUM!</v>
      </c>
      <c r="C56" s="4">
        <f t="shared" si="21"/>
        <v>0</v>
      </c>
      <c r="J56" s="5"/>
      <c r="K56" s="6"/>
      <c r="L56" s="7"/>
      <c r="M56" s="7"/>
      <c r="N56" s="8"/>
      <c r="O56" s="8"/>
      <c r="P56" s="8"/>
      <c r="Q56" s="9"/>
      <c r="R56" s="9"/>
      <c r="S56" s="45">
        <f t="shared" si="22"/>
        <v>0</v>
      </c>
      <c r="T56" s="45">
        <f t="shared" si="23"/>
        <v>0</v>
      </c>
      <c r="U56" s="45">
        <f t="shared" si="24"/>
        <v>0</v>
      </c>
      <c r="V56" s="45">
        <f t="shared" si="25"/>
        <v>0</v>
      </c>
      <c r="W56" s="45">
        <f t="shared" si="26"/>
        <v>0</v>
      </c>
      <c r="X56" s="46">
        <f t="shared" si="27"/>
        <v>0</v>
      </c>
      <c r="Y56" s="47" t="e">
        <f t="shared" si="28"/>
        <v>#DIV/0!</v>
      </c>
      <c r="Z56" s="15">
        <f t="shared" si="29"/>
        <v>0</v>
      </c>
      <c r="AA56" s="15" t="e">
        <f t="shared" si="30"/>
        <v>#DIV/0!</v>
      </c>
      <c r="AB56" s="15" t="str">
        <f t="shared" si="31"/>
        <v>TEMPO MIN</v>
      </c>
      <c r="AC56" s="15">
        <f t="shared" si="32"/>
        <v>6</v>
      </c>
      <c r="AD56" s="15">
        <f t="shared" si="10"/>
        <v>6</v>
      </c>
      <c r="AE56" s="48">
        <f t="shared" si="33"/>
        <v>0.027777777777777776</v>
      </c>
      <c r="AF56" s="46">
        <f t="shared" si="34"/>
        <v>0</v>
      </c>
      <c r="AG56" s="47">
        <f t="shared" si="35"/>
        <v>-28.5</v>
      </c>
      <c r="AH56" s="15">
        <f t="shared" si="36"/>
        <v>0</v>
      </c>
      <c r="AI56" s="15" t="e">
        <f t="shared" si="37"/>
        <v>#DIV/0!</v>
      </c>
      <c r="AJ56" s="15" t="e">
        <f t="shared" si="38"/>
        <v>#NUM!</v>
      </c>
      <c r="AK56" s="15">
        <f t="shared" si="39"/>
        <v>15</v>
      </c>
      <c r="AL56" s="15">
        <f t="shared" si="18"/>
        <v>6</v>
      </c>
      <c r="AM56" s="49" t="e">
        <f t="shared" si="40"/>
        <v>#NUM!</v>
      </c>
    </row>
    <row r="57" spans="2:39" ht="15.75" hidden="1">
      <c r="B57" s="39" t="e">
        <f t="shared" si="20"/>
        <v>#NUM!</v>
      </c>
      <c r="C57" s="4">
        <f t="shared" si="21"/>
        <v>0</v>
      </c>
      <c r="J57" s="5"/>
      <c r="K57" s="6"/>
      <c r="L57" s="7"/>
      <c r="M57" s="7"/>
      <c r="N57" s="8"/>
      <c r="O57" s="8"/>
      <c r="P57" s="8"/>
      <c r="Q57" s="9"/>
      <c r="R57" s="9"/>
      <c r="S57" s="45">
        <f t="shared" si="22"/>
        <v>0</v>
      </c>
      <c r="T57" s="45">
        <f t="shared" si="23"/>
        <v>0</v>
      </c>
      <c r="U57" s="45">
        <f t="shared" si="24"/>
        <v>0</v>
      </c>
      <c r="V57" s="45">
        <f t="shared" si="25"/>
        <v>0</v>
      </c>
      <c r="W57" s="45">
        <f t="shared" si="26"/>
        <v>0</v>
      </c>
      <c r="X57" s="46">
        <f t="shared" si="27"/>
        <v>0</v>
      </c>
      <c r="Y57" s="47" t="e">
        <f t="shared" si="28"/>
        <v>#DIV/0!</v>
      </c>
      <c r="Z57" s="15">
        <f t="shared" si="29"/>
        <v>0</v>
      </c>
      <c r="AA57" s="15" t="e">
        <f t="shared" si="30"/>
        <v>#DIV/0!</v>
      </c>
      <c r="AB57" s="15" t="str">
        <f t="shared" si="31"/>
        <v>TEMPO MIN</v>
      </c>
      <c r="AC57" s="15">
        <f t="shared" si="32"/>
        <v>6</v>
      </c>
      <c r="AD57" s="15">
        <f t="shared" si="10"/>
        <v>6</v>
      </c>
      <c r="AE57" s="48">
        <f t="shared" si="33"/>
        <v>0.027777777777777776</v>
      </c>
      <c r="AF57" s="46">
        <f t="shared" si="34"/>
        <v>0</v>
      </c>
      <c r="AG57" s="47">
        <f t="shared" si="35"/>
        <v>-28.5</v>
      </c>
      <c r="AH57" s="15">
        <f t="shared" si="36"/>
        <v>0</v>
      </c>
      <c r="AI57" s="15" t="e">
        <f t="shared" si="37"/>
        <v>#DIV/0!</v>
      </c>
      <c r="AJ57" s="15" t="e">
        <f t="shared" si="38"/>
        <v>#NUM!</v>
      </c>
      <c r="AK57" s="15">
        <f t="shared" si="39"/>
        <v>15</v>
      </c>
      <c r="AL57" s="15">
        <f t="shared" si="18"/>
        <v>6</v>
      </c>
      <c r="AM57" s="49" t="e">
        <f t="shared" si="40"/>
        <v>#NUM!</v>
      </c>
    </row>
    <row r="58" spans="2:39" ht="15.75" hidden="1">
      <c r="B58" s="39" t="e">
        <f t="shared" si="20"/>
        <v>#NUM!</v>
      </c>
      <c r="C58" s="4">
        <f t="shared" si="21"/>
        <v>0</v>
      </c>
      <c r="J58" s="5"/>
      <c r="K58" s="6"/>
      <c r="L58" s="7"/>
      <c r="M58" s="7"/>
      <c r="N58" s="8"/>
      <c r="O58" s="8"/>
      <c r="P58" s="8"/>
      <c r="Q58" s="9"/>
      <c r="R58" s="9"/>
      <c r="S58" s="45">
        <f t="shared" si="22"/>
        <v>0</v>
      </c>
      <c r="T58" s="45">
        <f t="shared" si="23"/>
        <v>0</v>
      </c>
      <c r="U58" s="45">
        <f t="shared" si="24"/>
        <v>0</v>
      </c>
      <c r="V58" s="45">
        <f t="shared" si="25"/>
        <v>0</v>
      </c>
      <c r="W58" s="45">
        <f t="shared" si="26"/>
        <v>0</v>
      </c>
      <c r="X58" s="46">
        <f t="shared" si="27"/>
        <v>0</v>
      </c>
      <c r="Y58" s="47" t="e">
        <f t="shared" si="28"/>
        <v>#DIV/0!</v>
      </c>
      <c r="Z58" s="15">
        <f t="shared" si="29"/>
        <v>0</v>
      </c>
      <c r="AA58" s="15" t="e">
        <f t="shared" si="30"/>
        <v>#DIV/0!</v>
      </c>
      <c r="AB58" s="15" t="str">
        <f t="shared" si="31"/>
        <v>TEMPO MIN</v>
      </c>
      <c r="AC58" s="15">
        <f t="shared" si="32"/>
        <v>6</v>
      </c>
      <c r="AD58" s="15">
        <f t="shared" si="10"/>
        <v>6</v>
      </c>
      <c r="AE58" s="48">
        <f t="shared" si="33"/>
        <v>0.027777777777777776</v>
      </c>
      <c r="AF58" s="46">
        <f t="shared" si="34"/>
        <v>0</v>
      </c>
      <c r="AG58" s="47">
        <f t="shared" si="35"/>
        <v>-28.5</v>
      </c>
      <c r="AH58" s="15">
        <f t="shared" si="36"/>
        <v>0</v>
      </c>
      <c r="AI58" s="15" t="e">
        <f t="shared" si="37"/>
        <v>#DIV/0!</v>
      </c>
      <c r="AJ58" s="15" t="e">
        <f t="shared" si="38"/>
        <v>#NUM!</v>
      </c>
      <c r="AK58" s="15">
        <f t="shared" si="39"/>
        <v>15</v>
      </c>
      <c r="AL58" s="15">
        <f t="shared" si="18"/>
        <v>6</v>
      </c>
      <c r="AM58" s="49" t="e">
        <f t="shared" si="40"/>
        <v>#NUM!</v>
      </c>
    </row>
    <row r="59" spans="2:39" ht="15.75" hidden="1">
      <c r="B59" s="39" t="e">
        <f t="shared" si="20"/>
        <v>#NUM!</v>
      </c>
      <c r="C59" s="4">
        <f t="shared" si="21"/>
        <v>0</v>
      </c>
      <c r="J59" s="5"/>
      <c r="K59" s="6"/>
      <c r="L59" s="7"/>
      <c r="M59" s="7"/>
      <c r="N59" s="8"/>
      <c r="O59" s="8"/>
      <c r="P59" s="8"/>
      <c r="Q59" s="9"/>
      <c r="R59" s="9"/>
      <c r="S59" s="45">
        <f t="shared" si="22"/>
        <v>0</v>
      </c>
      <c r="T59" s="45">
        <f t="shared" si="23"/>
        <v>0</v>
      </c>
      <c r="U59" s="45">
        <f t="shared" si="24"/>
        <v>0</v>
      </c>
      <c r="V59" s="45">
        <f t="shared" si="25"/>
        <v>0</v>
      </c>
      <c r="W59" s="45">
        <f t="shared" si="26"/>
        <v>0</v>
      </c>
      <c r="X59" s="46">
        <f t="shared" si="27"/>
        <v>0</v>
      </c>
      <c r="Y59" s="47" t="e">
        <f t="shared" si="28"/>
        <v>#DIV/0!</v>
      </c>
      <c r="Z59" s="15">
        <f t="shared" si="29"/>
        <v>0</v>
      </c>
      <c r="AA59" s="15" t="e">
        <f t="shared" si="30"/>
        <v>#DIV/0!</v>
      </c>
      <c r="AB59" s="15" t="str">
        <f t="shared" si="31"/>
        <v>TEMPO MIN</v>
      </c>
      <c r="AC59" s="15">
        <f t="shared" si="32"/>
        <v>6</v>
      </c>
      <c r="AD59" s="15">
        <f t="shared" si="10"/>
        <v>6</v>
      </c>
      <c r="AE59" s="48">
        <f t="shared" si="33"/>
        <v>0.027777777777777776</v>
      </c>
      <c r="AF59" s="46">
        <f t="shared" si="34"/>
        <v>0</v>
      </c>
      <c r="AG59" s="47">
        <f t="shared" si="35"/>
        <v>-28.5</v>
      </c>
      <c r="AH59" s="15">
        <f t="shared" si="36"/>
        <v>0</v>
      </c>
      <c r="AI59" s="15" t="e">
        <f t="shared" si="37"/>
        <v>#DIV/0!</v>
      </c>
      <c r="AJ59" s="15" t="e">
        <f t="shared" si="38"/>
        <v>#NUM!</v>
      </c>
      <c r="AK59" s="15">
        <f t="shared" si="39"/>
        <v>15</v>
      </c>
      <c r="AL59" s="15">
        <f t="shared" si="18"/>
        <v>6</v>
      </c>
      <c r="AM59" s="49" t="e">
        <f t="shared" si="40"/>
        <v>#NUM!</v>
      </c>
    </row>
    <row r="60" spans="2:39" ht="15.75" hidden="1">
      <c r="B60" s="39" t="e">
        <f t="shared" si="20"/>
        <v>#NUM!</v>
      </c>
      <c r="C60" s="4">
        <f t="shared" si="21"/>
        <v>0</v>
      </c>
      <c r="J60" s="5"/>
      <c r="K60" s="6"/>
      <c r="L60" s="7"/>
      <c r="M60" s="7"/>
      <c r="N60" s="8"/>
      <c r="O60" s="8"/>
      <c r="P60" s="8"/>
      <c r="Q60" s="9"/>
      <c r="R60" s="9"/>
      <c r="S60" s="45">
        <f t="shared" si="22"/>
        <v>0</v>
      </c>
      <c r="T60" s="45">
        <f t="shared" si="23"/>
        <v>0</v>
      </c>
      <c r="U60" s="45">
        <f t="shared" si="24"/>
        <v>0</v>
      </c>
      <c r="V60" s="45">
        <f t="shared" si="25"/>
        <v>0</v>
      </c>
      <c r="W60" s="45">
        <f t="shared" si="26"/>
        <v>0</v>
      </c>
      <c r="X60" s="46">
        <f t="shared" si="27"/>
        <v>0</v>
      </c>
      <c r="Y60" s="47" t="e">
        <f t="shared" si="28"/>
        <v>#DIV/0!</v>
      </c>
      <c r="Z60" s="15">
        <f t="shared" si="29"/>
        <v>0</v>
      </c>
      <c r="AA60" s="15" t="e">
        <f t="shared" si="30"/>
        <v>#DIV/0!</v>
      </c>
      <c r="AB60" s="15" t="str">
        <f t="shared" si="31"/>
        <v>TEMPO MIN</v>
      </c>
      <c r="AC60" s="15">
        <f t="shared" si="32"/>
        <v>6</v>
      </c>
      <c r="AD60" s="15">
        <f t="shared" si="10"/>
        <v>6</v>
      </c>
      <c r="AE60" s="48">
        <f t="shared" si="33"/>
        <v>0.027777777777777776</v>
      </c>
      <c r="AF60" s="46">
        <f t="shared" si="34"/>
        <v>0</v>
      </c>
      <c r="AG60" s="47">
        <f t="shared" si="35"/>
        <v>-28.5</v>
      </c>
      <c r="AH60" s="15">
        <f t="shared" si="36"/>
        <v>0</v>
      </c>
      <c r="AI60" s="15" t="e">
        <f t="shared" si="37"/>
        <v>#DIV/0!</v>
      </c>
      <c r="AJ60" s="15" t="e">
        <f t="shared" si="38"/>
        <v>#NUM!</v>
      </c>
      <c r="AK60" s="15">
        <f t="shared" si="39"/>
        <v>15</v>
      </c>
      <c r="AL60" s="15">
        <f t="shared" si="18"/>
        <v>6</v>
      </c>
      <c r="AM60" s="49" t="e">
        <f t="shared" si="40"/>
        <v>#NUM!</v>
      </c>
    </row>
    <row r="61" spans="2:39" ht="15.75" hidden="1">
      <c r="B61" s="39" t="e">
        <f t="shared" si="20"/>
        <v>#NUM!</v>
      </c>
      <c r="C61" s="4">
        <f t="shared" si="21"/>
        <v>0</v>
      </c>
      <c r="J61" s="5"/>
      <c r="K61" s="6"/>
      <c r="L61" s="7"/>
      <c r="M61" s="7"/>
      <c r="N61" s="8"/>
      <c r="O61" s="8"/>
      <c r="P61" s="8"/>
      <c r="Q61" s="9"/>
      <c r="R61" s="9"/>
      <c r="S61" s="45">
        <f t="shared" si="22"/>
        <v>0</v>
      </c>
      <c r="T61" s="45">
        <f t="shared" si="23"/>
        <v>0</v>
      </c>
      <c r="U61" s="45">
        <f t="shared" si="24"/>
        <v>0</v>
      </c>
      <c r="V61" s="45">
        <f t="shared" si="25"/>
        <v>0</v>
      </c>
      <c r="W61" s="45">
        <f t="shared" si="26"/>
        <v>0</v>
      </c>
      <c r="X61" s="46">
        <f t="shared" si="27"/>
        <v>0</v>
      </c>
      <c r="Y61" s="47" t="e">
        <f t="shared" si="28"/>
        <v>#DIV/0!</v>
      </c>
      <c r="Z61" s="15">
        <f t="shared" si="29"/>
        <v>0</v>
      </c>
      <c r="AA61" s="15" t="e">
        <f t="shared" si="30"/>
        <v>#DIV/0!</v>
      </c>
      <c r="AB61" s="15" t="str">
        <f t="shared" si="31"/>
        <v>TEMPO MIN</v>
      </c>
      <c r="AC61" s="15">
        <f t="shared" si="32"/>
        <v>6</v>
      </c>
      <c r="AD61" s="15">
        <f t="shared" si="10"/>
        <v>6</v>
      </c>
      <c r="AE61" s="48">
        <f t="shared" si="33"/>
        <v>0.027777777777777776</v>
      </c>
      <c r="AF61" s="46">
        <f t="shared" si="34"/>
        <v>0</v>
      </c>
      <c r="AG61" s="47">
        <f t="shared" si="35"/>
        <v>-28.5</v>
      </c>
      <c r="AH61" s="15">
        <f t="shared" si="36"/>
        <v>0</v>
      </c>
      <c r="AI61" s="15" t="e">
        <f t="shared" si="37"/>
        <v>#DIV/0!</v>
      </c>
      <c r="AJ61" s="15" t="e">
        <f t="shared" si="38"/>
        <v>#NUM!</v>
      </c>
      <c r="AK61" s="15">
        <f t="shared" si="39"/>
        <v>15</v>
      </c>
      <c r="AL61" s="15">
        <f t="shared" si="18"/>
        <v>6</v>
      </c>
      <c r="AM61" s="49" t="e">
        <f t="shared" si="40"/>
        <v>#NUM!</v>
      </c>
    </row>
    <row r="62" spans="2:39" ht="15.75" hidden="1">
      <c r="B62" s="39" t="e">
        <f t="shared" si="20"/>
        <v>#NUM!</v>
      </c>
      <c r="C62" s="4">
        <f t="shared" si="21"/>
        <v>0</v>
      </c>
      <c r="J62" s="5"/>
      <c r="K62" s="6"/>
      <c r="L62" s="7"/>
      <c r="M62" s="7"/>
      <c r="N62" s="8"/>
      <c r="O62" s="8"/>
      <c r="P62" s="8"/>
      <c r="Q62" s="9"/>
      <c r="R62" s="9"/>
      <c r="S62" s="45">
        <f t="shared" si="22"/>
        <v>0</v>
      </c>
      <c r="T62" s="45">
        <f t="shared" si="23"/>
        <v>0</v>
      </c>
      <c r="U62" s="45">
        <f t="shared" si="24"/>
        <v>0</v>
      </c>
      <c r="V62" s="45">
        <f t="shared" si="25"/>
        <v>0</v>
      </c>
      <c r="W62" s="45">
        <f t="shared" si="26"/>
        <v>0</v>
      </c>
      <c r="X62" s="46">
        <f t="shared" si="27"/>
        <v>0</v>
      </c>
      <c r="Y62" s="47" t="e">
        <f t="shared" si="28"/>
        <v>#DIV/0!</v>
      </c>
      <c r="Z62" s="15">
        <f t="shared" si="29"/>
        <v>0</v>
      </c>
      <c r="AA62" s="15" t="e">
        <f t="shared" si="30"/>
        <v>#DIV/0!</v>
      </c>
      <c r="AB62" s="15" t="str">
        <f t="shared" si="31"/>
        <v>TEMPO MIN</v>
      </c>
      <c r="AC62" s="15">
        <f t="shared" si="32"/>
        <v>6</v>
      </c>
      <c r="AD62" s="15">
        <f t="shared" si="10"/>
        <v>6</v>
      </c>
      <c r="AE62" s="48">
        <f t="shared" si="33"/>
        <v>0.027777777777777776</v>
      </c>
      <c r="AF62" s="46">
        <f t="shared" si="34"/>
        <v>0</v>
      </c>
      <c r="AG62" s="47">
        <f t="shared" si="35"/>
        <v>-28.5</v>
      </c>
      <c r="AH62" s="15">
        <f t="shared" si="36"/>
        <v>0</v>
      </c>
      <c r="AI62" s="15" t="e">
        <f t="shared" si="37"/>
        <v>#DIV/0!</v>
      </c>
      <c r="AJ62" s="15" t="e">
        <f t="shared" si="38"/>
        <v>#NUM!</v>
      </c>
      <c r="AK62" s="15">
        <f t="shared" si="39"/>
        <v>15</v>
      </c>
      <c r="AL62" s="15">
        <f t="shared" si="18"/>
        <v>6</v>
      </c>
      <c r="AM62" s="49" t="e">
        <f t="shared" si="40"/>
        <v>#NUM!</v>
      </c>
    </row>
    <row r="63" spans="2:39" ht="15.75" hidden="1">
      <c r="B63" s="39" t="e">
        <f t="shared" si="20"/>
        <v>#NUM!</v>
      </c>
      <c r="C63" s="4">
        <f t="shared" si="21"/>
        <v>0</v>
      </c>
      <c r="J63" s="5"/>
      <c r="K63" s="6"/>
      <c r="L63" s="7"/>
      <c r="M63" s="7"/>
      <c r="N63" s="8"/>
      <c r="O63" s="8"/>
      <c r="P63" s="8"/>
      <c r="Q63" s="9"/>
      <c r="R63" s="9"/>
      <c r="S63" s="45">
        <f t="shared" si="22"/>
        <v>0</v>
      </c>
      <c r="T63" s="45">
        <f t="shared" si="23"/>
        <v>0</v>
      </c>
      <c r="U63" s="45">
        <f t="shared" si="24"/>
        <v>0</v>
      </c>
      <c r="V63" s="45">
        <f t="shared" si="25"/>
        <v>0</v>
      </c>
      <c r="W63" s="45">
        <f t="shared" si="26"/>
        <v>0</v>
      </c>
      <c r="X63" s="46">
        <f t="shared" si="27"/>
        <v>0</v>
      </c>
      <c r="Y63" s="47" t="e">
        <f t="shared" si="28"/>
        <v>#DIV/0!</v>
      </c>
      <c r="Z63" s="15">
        <f t="shared" si="29"/>
        <v>0</v>
      </c>
      <c r="AA63" s="15" t="e">
        <f t="shared" si="30"/>
        <v>#DIV/0!</v>
      </c>
      <c r="AB63" s="15" t="str">
        <f t="shared" si="31"/>
        <v>TEMPO MIN</v>
      </c>
      <c r="AC63" s="15">
        <f t="shared" si="32"/>
        <v>6</v>
      </c>
      <c r="AD63" s="15">
        <f t="shared" si="10"/>
        <v>6</v>
      </c>
      <c r="AE63" s="48">
        <f t="shared" si="33"/>
        <v>0.027777777777777776</v>
      </c>
      <c r="AF63" s="46">
        <f t="shared" si="34"/>
        <v>0</v>
      </c>
      <c r="AG63" s="47">
        <f t="shared" si="35"/>
        <v>-28.5</v>
      </c>
      <c r="AH63" s="15">
        <f t="shared" si="36"/>
        <v>0</v>
      </c>
      <c r="AI63" s="15" t="e">
        <f t="shared" si="37"/>
        <v>#DIV/0!</v>
      </c>
      <c r="AJ63" s="15" t="e">
        <f t="shared" si="38"/>
        <v>#NUM!</v>
      </c>
      <c r="AK63" s="15">
        <f t="shared" si="39"/>
        <v>15</v>
      </c>
      <c r="AL63" s="15">
        <f t="shared" si="18"/>
        <v>6</v>
      </c>
      <c r="AM63" s="49" t="e">
        <f t="shared" si="40"/>
        <v>#NUM!</v>
      </c>
    </row>
    <row r="64" ht="15.75" thickBot="1">
      <c r="D64" s="20"/>
    </row>
    <row r="65" spans="10:29" ht="24" thickBot="1">
      <c r="J65" s="12"/>
      <c r="L65" s="13" t="s">
        <v>44</v>
      </c>
      <c r="AB65" s="25"/>
      <c r="AC65" s="25"/>
    </row>
    <row r="66" spans="2:39" ht="15">
      <c r="B66" s="39" t="s">
        <v>39</v>
      </c>
      <c r="C66" s="4" t="s">
        <v>4</v>
      </c>
      <c r="D66" s="4" t="s">
        <v>5</v>
      </c>
      <c r="E66" s="4" t="s">
        <v>6</v>
      </c>
      <c r="F66" s="4" t="s">
        <v>7</v>
      </c>
      <c r="G66" s="4" t="s">
        <v>8</v>
      </c>
      <c r="H66" s="4" t="s">
        <v>18</v>
      </c>
      <c r="J66" s="43" t="s">
        <v>9</v>
      </c>
      <c r="K66" s="15" t="s">
        <v>10</v>
      </c>
      <c r="L66" s="16" t="s">
        <v>11</v>
      </c>
      <c r="M66" s="16" t="s">
        <v>12</v>
      </c>
      <c r="N66" s="16" t="s">
        <v>13</v>
      </c>
      <c r="O66" s="16" t="s">
        <v>14</v>
      </c>
      <c r="P66" s="16" t="s">
        <v>16</v>
      </c>
      <c r="Q66" s="16" t="s">
        <v>15</v>
      </c>
      <c r="R66" s="16" t="s">
        <v>17</v>
      </c>
      <c r="S66" s="16" t="s">
        <v>13</v>
      </c>
      <c r="T66" s="16" t="s">
        <v>14</v>
      </c>
      <c r="U66" s="16" t="s">
        <v>16</v>
      </c>
      <c r="V66" s="16" t="s">
        <v>15</v>
      </c>
      <c r="W66" s="16" t="s">
        <v>17</v>
      </c>
      <c r="X66" s="15" t="s">
        <v>19</v>
      </c>
      <c r="Y66" s="15" t="s">
        <v>20</v>
      </c>
      <c r="Z66" s="15" t="s">
        <v>21</v>
      </c>
      <c r="AA66" s="15" t="s">
        <v>22</v>
      </c>
      <c r="AB66" s="15" t="s">
        <v>18</v>
      </c>
      <c r="AC66" s="15" t="s">
        <v>47</v>
      </c>
      <c r="AD66" s="15" t="s">
        <v>36</v>
      </c>
      <c r="AE66" s="15" t="s">
        <v>37</v>
      </c>
      <c r="AF66" s="15" t="s">
        <v>23</v>
      </c>
      <c r="AG66" s="15" t="s">
        <v>24</v>
      </c>
      <c r="AH66" s="15" t="s">
        <v>25</v>
      </c>
      <c r="AI66" s="15" t="s">
        <v>26</v>
      </c>
      <c r="AJ66" s="15" t="s">
        <v>18</v>
      </c>
      <c r="AK66" s="15" t="s">
        <v>35</v>
      </c>
      <c r="AL66" s="15" t="s">
        <v>38</v>
      </c>
      <c r="AM66" s="44" t="s">
        <v>27</v>
      </c>
    </row>
    <row r="67" spans="2:39" ht="15.75">
      <c r="B67" s="39">
        <f>AM67</f>
        <v>66.36363636363646</v>
      </c>
      <c r="C67" s="4">
        <f>K67</f>
        <v>120</v>
      </c>
      <c r="D67" s="4">
        <f>VLOOKUP($C67,Plan1!$A$15:$E$21,RIGHT(D$66,1)+1,0)</f>
        <v>40</v>
      </c>
      <c r="E67" s="4">
        <f>VLOOKUP($C67,Plan1!$A$15:$E$21,RIGHT(E$66,1)+1,0)</f>
        <v>40</v>
      </c>
      <c r="F67" s="4">
        <f>VLOOKUP($C67,Plan1!$A$15:$E$21,RIGHT(F$66,1)+1,0)</f>
        <v>44</v>
      </c>
      <c r="G67" s="4">
        <f>VLOOKUP($C67,Plan1!$A$15:$E$21,RIGHT(G$66,1)+1,0)</f>
        <v>44</v>
      </c>
      <c r="J67" s="5">
        <v>1</v>
      </c>
      <c r="K67" s="6">
        <v>120</v>
      </c>
      <c r="L67" s="7" t="s">
        <v>91</v>
      </c>
      <c r="M67" s="7" t="s">
        <v>92</v>
      </c>
      <c r="N67" s="8">
        <v>0.3958333333333333</v>
      </c>
      <c r="O67" s="8">
        <v>0.48400462962962965</v>
      </c>
      <c r="P67" s="8">
        <v>0.4925</v>
      </c>
      <c r="Q67" s="8">
        <v>0.5776967592592592</v>
      </c>
      <c r="R67" s="8">
        <v>0.5831481481481481</v>
      </c>
      <c r="S67" s="45">
        <f aca="true" t="shared" si="41" ref="S67:W69">TIME(HOUR(N67),MINUTE(N67),0)</f>
        <v>0.3958333333333333</v>
      </c>
      <c r="T67" s="45">
        <f t="shared" si="41"/>
        <v>0.48333333333333334</v>
      </c>
      <c r="U67" s="45">
        <f t="shared" si="41"/>
        <v>0.4923611111111111</v>
      </c>
      <c r="V67" s="45">
        <f t="shared" si="41"/>
        <v>0.5770833333333333</v>
      </c>
      <c r="W67" s="45">
        <f t="shared" si="41"/>
        <v>0.5826388888888888</v>
      </c>
      <c r="X67" s="46">
        <f>MAX($D$6,MINUTE(U67-T67))</f>
        <v>13</v>
      </c>
      <c r="Y67" s="47">
        <f>$D$2/((T67-S67)/$F$1)</f>
        <v>9.999999999999998</v>
      </c>
      <c r="Z67" s="15">
        <f>(D67+E67)/2</f>
        <v>40</v>
      </c>
      <c r="AA67" s="15">
        <f>(Y67*2-D$4)*100/(Z67)</f>
        <v>29.99999999999999</v>
      </c>
      <c r="AB67" s="15">
        <f>IF(TIME(HOUR(T67-S67),MINUTE(T67-S67),0)&gt;$G$4,"TEMPO MAX",IF(TIME(HOUR(T67-S67),MINUTE(T67-S67+$G$1*3),0)&lt;$G$3,"TEMPO MIN",""))</f>
      </c>
      <c r="AC67" s="15">
        <f>IF($G$3&gt;T67-S67,MINUTE($G$3-(T67-S67)),0)</f>
        <v>0</v>
      </c>
      <c r="AD67" s="15">
        <f>VLOOKUP(AC67,$J$2:$K$5,2,1)</f>
        <v>0</v>
      </c>
      <c r="AE67" s="48">
        <f>TIME(HOUR(O67+$D$5),MINUTE(O67+$D$5),0)</f>
        <v>0.5111111111111112</v>
      </c>
      <c r="AF67" s="46">
        <f>MAX($E$6,MINUTE(W67-V67))</f>
        <v>8</v>
      </c>
      <c r="AG67" s="47">
        <f>$E$2/((V67-AE67)/$F$1)</f>
        <v>12.000000000000023</v>
      </c>
      <c r="AH67" s="15">
        <f>(F67+G67)/2</f>
        <v>44</v>
      </c>
      <c r="AI67" s="15">
        <f>(AG67*2-$E$4)*100/(AH67)</f>
        <v>36.363636363636466</v>
      </c>
      <c r="AJ67" s="15">
        <f>IF(TIME(HOUR(Q67-AE67),MINUTE(Q67-AE67),0)&gt;$H$4,"TEMPO MAX",IF(TIME(HOUR(Q67-AE67),MINUTE(Q67-AE67+$G$1*3),0)&lt;$H$3,"TEMPO MIN",""))</f>
      </c>
      <c r="AK67" s="15">
        <f>IF($H$3&gt;V67-AE67,MINUTE($H$3-(V67-AE67)),0)</f>
        <v>0</v>
      </c>
      <c r="AL67" s="15">
        <f>VLOOKUP(AK67,$J$2:$K$5,2,1)</f>
        <v>0</v>
      </c>
      <c r="AM67" s="49">
        <f>IF(OR(AJ67&lt;&gt;"",AB67&lt;&gt;"",H67&lt;&gt;""),0,AA67+AI67-AL67-AD67)</f>
        <v>66.36363636363646</v>
      </c>
    </row>
    <row r="68" spans="2:39" ht="15.75">
      <c r="B68" s="39">
        <f>AM68</f>
        <v>64.9350649350649</v>
      </c>
      <c r="C68" s="4">
        <f>K68</f>
        <v>124</v>
      </c>
      <c r="D68" s="4">
        <f>VLOOKUP($C68,Plan1!$A$15:$E$21,RIGHT(D$66,1)+1,0)</f>
        <v>40</v>
      </c>
      <c r="E68" s="4">
        <f>VLOOKUP($C68,Plan1!$A$15:$E$21,RIGHT(E$66,1)+1,0)</f>
        <v>44</v>
      </c>
      <c r="F68" s="4">
        <f>VLOOKUP($C68,Plan1!$A$15:$E$21,RIGHT(F$66,1)+1,0)</f>
        <v>44</v>
      </c>
      <c r="G68" s="4">
        <f>VLOOKUP($C68,Plan1!$A$15:$E$21,RIGHT(G$66,1)+1,0)</f>
        <v>44</v>
      </c>
      <c r="J68" s="5">
        <v>2</v>
      </c>
      <c r="K68" s="6">
        <v>124</v>
      </c>
      <c r="L68" s="7" t="s">
        <v>95</v>
      </c>
      <c r="M68" s="7" t="s">
        <v>96</v>
      </c>
      <c r="N68" s="8">
        <v>0.40277777777777773</v>
      </c>
      <c r="O68" s="8">
        <v>0.4908564814814815</v>
      </c>
      <c r="P68" s="8">
        <v>0.5008680555555556</v>
      </c>
      <c r="Q68" s="8">
        <v>0.5843402777777778</v>
      </c>
      <c r="R68" s="8">
        <v>0.5918634259259259</v>
      </c>
      <c r="S68" s="45">
        <f t="shared" si="41"/>
        <v>0.40277777777777773</v>
      </c>
      <c r="T68" s="45">
        <f t="shared" si="41"/>
        <v>0.4902777777777778</v>
      </c>
      <c r="U68" s="45">
        <f t="shared" si="41"/>
        <v>0.5006944444444444</v>
      </c>
      <c r="V68" s="45">
        <f t="shared" si="41"/>
        <v>0.5840277777777778</v>
      </c>
      <c r="W68" s="45">
        <f t="shared" si="41"/>
        <v>0.5916666666666667</v>
      </c>
      <c r="X68" s="46">
        <f>MAX($D$6,MINUTE(U68-T68))</f>
        <v>15</v>
      </c>
      <c r="Y68" s="47">
        <f>$D$2/((T68-S68)/$F$1)</f>
        <v>9.999999999999991</v>
      </c>
      <c r="Z68" s="15">
        <f>(D68+E68)/2</f>
        <v>42</v>
      </c>
      <c r="AA68" s="15">
        <f>(Y68*2-D$4)*100/(Z68)</f>
        <v>28.571428571428527</v>
      </c>
      <c r="AB68" s="15">
        <f>IF(TIME(HOUR(T68-S68),MINUTE(T68-S68),0)&gt;$G$4,"TEMPO MAX",IF(TIME(HOUR(T68-S68),MINUTE(T68-S68+$G$1*3),0)&lt;$G$3,"TEMPO MIN",""))</f>
      </c>
      <c r="AC68" s="15">
        <f>IF($G$3&gt;T68-S68,MINUTE($G$3-(T68-S68)),0)</f>
        <v>0</v>
      </c>
      <c r="AD68" s="15">
        <f>VLOOKUP(AC68,$J$2:$K$5,2,1)</f>
        <v>0</v>
      </c>
      <c r="AE68" s="48">
        <f>TIME(HOUR(O68+$D$5),MINUTE(O68+$D$5),0)</f>
        <v>0.5180555555555556</v>
      </c>
      <c r="AF68" s="46">
        <f>MAX($E$6,MINUTE(W68-V68))</f>
        <v>11</v>
      </c>
      <c r="AG68" s="47">
        <f>$E$2/((V68-AE68)/$F$1)</f>
        <v>12.000000000000002</v>
      </c>
      <c r="AH68" s="15">
        <f>(F68+G68)/2</f>
        <v>44</v>
      </c>
      <c r="AI68" s="15">
        <f>(AG68*2-$E$4)*100/(AH68)</f>
        <v>36.363636363636374</v>
      </c>
      <c r="AJ68" s="15">
        <f>IF(TIME(HOUR(Q68-AE68),MINUTE(Q68-AE68),0)&gt;$H$4,"TEMPO MAX",IF(TIME(HOUR(Q68-AE68),MINUTE(Q68-AE68+$G$1*3),0)&lt;$H$3,"TEMPO MIN",""))</f>
      </c>
      <c r="AK68" s="15">
        <f>IF($H$3&gt;V68-AE68,MINUTE($H$3-(V68-AE68)),0)</f>
        <v>0</v>
      </c>
      <c r="AL68" s="15">
        <f>VLOOKUP(AK68,$J$2:$K$5,2,1)</f>
        <v>0</v>
      </c>
      <c r="AM68" s="49">
        <f>IF(OR(AJ68&lt;&gt;"",AB68&lt;&gt;"",H68&lt;&gt;""),0,AA68+AI68-AL68-AD68)</f>
        <v>64.9350649350649</v>
      </c>
    </row>
    <row r="69" spans="2:39" ht="15.75">
      <c r="B69" s="39">
        <f>AM69</f>
        <v>53.333333333333314</v>
      </c>
      <c r="C69" s="4">
        <f>K69</f>
        <v>121</v>
      </c>
      <c r="D69" s="4">
        <f>VLOOKUP($C69,Plan1!$A$15:$E$21,RIGHT(D$66,1)+1,0)</f>
        <v>60</v>
      </c>
      <c r="E69" s="4">
        <f>VLOOKUP($C69,Plan1!$A$15:$E$21,RIGHT(E$66,1)+1,0)</f>
        <v>60</v>
      </c>
      <c r="F69" s="4">
        <f>VLOOKUP($C69,Plan1!$A$15:$E$21,RIGHT(F$66,1)+1,0)</f>
        <v>48</v>
      </c>
      <c r="G69" s="4">
        <f>VLOOKUP($C69,Plan1!$A$15:$E$21,RIGHT(G$66,1)+1,0)</f>
        <v>48</v>
      </c>
      <c r="J69" s="5">
        <v>3</v>
      </c>
      <c r="K69" s="6">
        <v>121</v>
      </c>
      <c r="L69" s="7" t="s">
        <v>93</v>
      </c>
      <c r="M69" s="7" t="s">
        <v>94</v>
      </c>
      <c r="N69" s="8">
        <v>0.40277777777777773</v>
      </c>
      <c r="O69" s="8">
        <v>0.49086805555555557</v>
      </c>
      <c r="P69" s="8">
        <v>0.5010185185185185</v>
      </c>
      <c r="Q69" s="8">
        <v>0.5843171296296296</v>
      </c>
      <c r="R69" s="8">
        <v>0.5917939814814815</v>
      </c>
      <c r="S69" s="45">
        <f t="shared" si="41"/>
        <v>0.40277777777777773</v>
      </c>
      <c r="T69" s="45">
        <f t="shared" si="41"/>
        <v>0.4902777777777778</v>
      </c>
      <c r="U69" s="45">
        <f t="shared" si="41"/>
        <v>0.5006944444444444</v>
      </c>
      <c r="V69" s="45">
        <f t="shared" si="41"/>
        <v>0.5840277777777778</v>
      </c>
      <c r="W69" s="45">
        <f t="shared" si="41"/>
        <v>0.5916666666666667</v>
      </c>
      <c r="X69" s="46">
        <f>MAX($D$6,MINUTE(U69-T69))</f>
        <v>15</v>
      </c>
      <c r="Y69" s="47">
        <f>$D$2/((T69-S69)/$F$1)</f>
        <v>9.999999999999991</v>
      </c>
      <c r="Z69" s="15">
        <f>(D69+E69)/2</f>
        <v>60</v>
      </c>
      <c r="AA69" s="15">
        <f>(Y69*2-D$4)*100/(Z69)</f>
        <v>19.999999999999968</v>
      </c>
      <c r="AB69" s="15">
        <f>IF(TIME(HOUR(T69-S69),MINUTE(T69-S69),0)&gt;$G$4,"TEMPO MAX",IF(TIME(HOUR(T69-S69),MINUTE(T69-S69+$G$1*3),0)&lt;$G$3,"TEMPO MIN",""))</f>
      </c>
      <c r="AC69" s="15">
        <f>IF($G$3&gt;T69-S69,MINUTE($G$3-(T69-S69)),0)</f>
        <v>0</v>
      </c>
      <c r="AD69" s="15">
        <f>VLOOKUP(AC69,$J$2:$K$5,2,1)</f>
        <v>0</v>
      </c>
      <c r="AE69" s="48">
        <f>TIME(HOUR(O69+$D$5),MINUTE(O69+$D$5),0)</f>
        <v>0.5180555555555556</v>
      </c>
      <c r="AF69" s="46">
        <f>MAX($E$6,MINUTE(W69-V69))</f>
        <v>11</v>
      </c>
      <c r="AG69" s="47">
        <f>$E$2/((V69-AE69)/$F$1)</f>
        <v>12.000000000000002</v>
      </c>
      <c r="AH69" s="15">
        <f>(F69+G69)/2</f>
        <v>48</v>
      </c>
      <c r="AI69" s="15">
        <f>(AG69*2-$E$4)*100/(AH69)</f>
        <v>33.33333333333334</v>
      </c>
      <c r="AJ69" s="15">
        <f>IF(TIME(HOUR(Q69-AE69),MINUTE(Q69-AE69),0)&gt;$H$4,"TEMPO MAX",IF(TIME(HOUR(Q69-AE69),MINUTE(Q69-AE69+$G$1*3),0)&lt;$H$3,"TEMPO MIN",""))</f>
      </c>
      <c r="AK69" s="15">
        <f>IF($H$3&gt;V69-AE69,MINUTE($H$3-(V69-AE69)),0)</f>
        <v>0</v>
      </c>
      <c r="AL69" s="15">
        <f>VLOOKUP(AK69,$J$2:$K$5,2,1)</f>
        <v>0</v>
      </c>
      <c r="AM69" s="49">
        <f>IF(OR(AJ69&lt;&gt;"",AB69&lt;&gt;"",H69&lt;&gt;""),0,AA69+AI69-AL69-AD69)</f>
        <v>53.333333333333314</v>
      </c>
    </row>
    <row r="70" spans="2:39" ht="15.75" hidden="1">
      <c r="B70" s="39" t="e">
        <f aca="true" t="shared" si="42" ref="B70:B81">AM70</f>
        <v>#NUM!</v>
      </c>
      <c r="C70" s="4">
        <f aca="true" t="shared" si="43" ref="C70:C81">K70</f>
        <v>0</v>
      </c>
      <c r="J70" s="5"/>
      <c r="K70" s="6"/>
      <c r="L70" s="7"/>
      <c r="M70" s="7"/>
      <c r="N70" s="8"/>
      <c r="O70" s="8"/>
      <c r="P70" s="8"/>
      <c r="Q70" s="8"/>
      <c r="R70" s="8"/>
      <c r="S70" s="45">
        <f aca="true" t="shared" si="44" ref="S70:S81">TIME(HOUR(N70),MINUTE(N70),0)</f>
        <v>0</v>
      </c>
      <c r="T70" s="45">
        <f aca="true" t="shared" si="45" ref="T70:T81">TIME(HOUR(O70),MINUTE(O70),0)</f>
        <v>0</v>
      </c>
      <c r="U70" s="45">
        <f aca="true" t="shared" si="46" ref="U70:U81">TIME(HOUR(P70),MINUTE(P70),0)</f>
        <v>0</v>
      </c>
      <c r="V70" s="45">
        <f aca="true" t="shared" si="47" ref="V70:V81">TIME(HOUR(Q70),MINUTE(Q70),0)</f>
        <v>0</v>
      </c>
      <c r="W70" s="45">
        <f aca="true" t="shared" si="48" ref="W70:W81">TIME(HOUR(R70),MINUTE(R70),0)</f>
        <v>0</v>
      </c>
      <c r="X70" s="46">
        <f aca="true" t="shared" si="49" ref="X70:X81">MAX($D$6,MINUTE(U70-T70))</f>
        <v>0</v>
      </c>
      <c r="Y70" s="47" t="e">
        <f aca="true" t="shared" si="50" ref="Y70:Y81">$D$2/((T70-S70)/$F$1)</f>
        <v>#DIV/0!</v>
      </c>
      <c r="Z70" s="15">
        <f aca="true" t="shared" si="51" ref="Z70:Z81">(D70+E70)/2</f>
        <v>0</v>
      </c>
      <c r="AA70" s="15" t="e">
        <f aca="true" t="shared" si="52" ref="AA70:AA81">(Y70*2-D$4)*100/(Z70)</f>
        <v>#DIV/0!</v>
      </c>
      <c r="AB70" s="15" t="str">
        <f aca="true" t="shared" si="53" ref="AB70:AB81">IF(TIME(HOUR(T70-S70),MINUTE(T70-S70),0)&gt;$G$4,"TEMPO MAX",IF(TIME(HOUR(T70-S70),MINUTE(T70-S70+$G$1*3),0)&lt;$G$3,"TEMPO MIN",""))</f>
        <v>TEMPO MIN</v>
      </c>
      <c r="AC70" s="15">
        <f aca="true" t="shared" si="54" ref="AC70:AC81">IF($G$3&gt;T70-S70,MINUTE($G$3-(T70-S70)),0)</f>
        <v>6</v>
      </c>
      <c r="AD70" s="15">
        <f aca="true" t="shared" si="55" ref="AD70:AD81">VLOOKUP(AC70,$J$2:$K$5,2,1)</f>
        <v>6</v>
      </c>
      <c r="AE70" s="48">
        <f aca="true" t="shared" si="56" ref="AE70:AE81">TIME(HOUR(O70+$D$5),MINUTE(O70+$D$5),0)</f>
        <v>0.027777777777777776</v>
      </c>
      <c r="AF70" s="46">
        <f aca="true" t="shared" si="57" ref="AF70:AF81">MAX($E$6,MINUTE(W70-V70))</f>
        <v>0</v>
      </c>
      <c r="AG70" s="47">
        <f aca="true" t="shared" si="58" ref="AG70:AG81">$E$2/((V70-AE70)/$F$1)</f>
        <v>-28.5</v>
      </c>
      <c r="AH70" s="15">
        <f aca="true" t="shared" si="59" ref="AH70:AH81">(F70+G70)/2</f>
        <v>0</v>
      </c>
      <c r="AI70" s="15" t="e">
        <f aca="true" t="shared" si="60" ref="AI70:AI81">(AG70*2-$E$4)*100/(AH70)</f>
        <v>#DIV/0!</v>
      </c>
      <c r="AJ70" s="15" t="e">
        <f aca="true" t="shared" si="61" ref="AJ70:AJ81">IF(TIME(HOUR(Q70-AE70),MINUTE(Q70-AE70),0)&gt;$H$4,"TEMPO MAX",IF(TIME(HOUR(Q70-AE70),MINUTE(Q70-AE70+$G$1*3),0)&lt;$H$3,"TEMPO MIN",""))</f>
        <v>#NUM!</v>
      </c>
      <c r="AK70" s="15">
        <f aca="true" t="shared" si="62" ref="AK70:AK81">IF($H$3&gt;V70-AE70,MINUTE($H$3-(V70-AE70)),0)</f>
        <v>15</v>
      </c>
      <c r="AL70" s="15">
        <f aca="true" t="shared" si="63" ref="AL70:AL81">VLOOKUP(AK70,$J$2:$K$5,2,1)</f>
        <v>6</v>
      </c>
      <c r="AM70" s="49" t="e">
        <f aca="true" t="shared" si="64" ref="AM70:AM81">IF(OR(AJ70&lt;&gt;"",AB70&lt;&gt;"",H70&lt;&gt;""),0,AA70+AI70-AL70-AD70)</f>
        <v>#NUM!</v>
      </c>
    </row>
    <row r="71" spans="2:39" ht="15.75" hidden="1">
      <c r="B71" s="39" t="e">
        <f t="shared" si="42"/>
        <v>#NUM!</v>
      </c>
      <c r="C71" s="4">
        <f t="shared" si="43"/>
        <v>0</v>
      </c>
      <c r="J71" s="5"/>
      <c r="K71" s="6"/>
      <c r="L71" s="7"/>
      <c r="M71" s="7"/>
      <c r="N71" s="8"/>
      <c r="O71" s="8"/>
      <c r="P71" s="8"/>
      <c r="Q71" s="8"/>
      <c r="R71" s="8"/>
      <c r="S71" s="45">
        <f t="shared" si="44"/>
        <v>0</v>
      </c>
      <c r="T71" s="45">
        <f t="shared" si="45"/>
        <v>0</v>
      </c>
      <c r="U71" s="45">
        <f t="shared" si="46"/>
        <v>0</v>
      </c>
      <c r="V71" s="45">
        <f t="shared" si="47"/>
        <v>0</v>
      </c>
      <c r="W71" s="45">
        <f t="shared" si="48"/>
        <v>0</v>
      </c>
      <c r="X71" s="46">
        <f t="shared" si="49"/>
        <v>0</v>
      </c>
      <c r="Y71" s="47" t="e">
        <f t="shared" si="50"/>
        <v>#DIV/0!</v>
      </c>
      <c r="Z71" s="15">
        <f t="shared" si="51"/>
        <v>0</v>
      </c>
      <c r="AA71" s="15" t="e">
        <f t="shared" si="52"/>
        <v>#DIV/0!</v>
      </c>
      <c r="AB71" s="15" t="str">
        <f t="shared" si="53"/>
        <v>TEMPO MIN</v>
      </c>
      <c r="AC71" s="15">
        <f t="shared" si="54"/>
        <v>6</v>
      </c>
      <c r="AD71" s="15">
        <f t="shared" si="55"/>
        <v>6</v>
      </c>
      <c r="AE71" s="48">
        <f t="shared" si="56"/>
        <v>0.027777777777777776</v>
      </c>
      <c r="AF71" s="46">
        <f t="shared" si="57"/>
        <v>0</v>
      </c>
      <c r="AG71" s="47">
        <f t="shared" si="58"/>
        <v>-28.5</v>
      </c>
      <c r="AH71" s="15">
        <f t="shared" si="59"/>
        <v>0</v>
      </c>
      <c r="AI71" s="15" t="e">
        <f t="shared" si="60"/>
        <v>#DIV/0!</v>
      </c>
      <c r="AJ71" s="15" t="e">
        <f t="shared" si="61"/>
        <v>#NUM!</v>
      </c>
      <c r="AK71" s="15">
        <f t="shared" si="62"/>
        <v>15</v>
      </c>
      <c r="AL71" s="15">
        <f t="shared" si="63"/>
        <v>6</v>
      </c>
      <c r="AM71" s="49" t="e">
        <f t="shared" si="64"/>
        <v>#NUM!</v>
      </c>
    </row>
    <row r="72" spans="2:39" ht="15.75" hidden="1">
      <c r="B72" s="39" t="e">
        <f t="shared" si="42"/>
        <v>#NUM!</v>
      </c>
      <c r="C72" s="4">
        <f t="shared" si="43"/>
        <v>0</v>
      </c>
      <c r="J72" s="5"/>
      <c r="K72" s="6"/>
      <c r="L72" s="7"/>
      <c r="M72" s="7"/>
      <c r="N72" s="8"/>
      <c r="O72" s="8"/>
      <c r="P72" s="8"/>
      <c r="Q72" s="8"/>
      <c r="R72" s="8"/>
      <c r="S72" s="45">
        <f t="shared" si="44"/>
        <v>0</v>
      </c>
      <c r="T72" s="45">
        <f t="shared" si="45"/>
        <v>0</v>
      </c>
      <c r="U72" s="45">
        <f t="shared" si="46"/>
        <v>0</v>
      </c>
      <c r="V72" s="45">
        <f t="shared" si="47"/>
        <v>0</v>
      </c>
      <c r="W72" s="45">
        <f t="shared" si="48"/>
        <v>0</v>
      </c>
      <c r="X72" s="46">
        <f t="shared" si="49"/>
        <v>0</v>
      </c>
      <c r="Y72" s="47" t="e">
        <f t="shared" si="50"/>
        <v>#DIV/0!</v>
      </c>
      <c r="Z72" s="15">
        <f t="shared" si="51"/>
        <v>0</v>
      </c>
      <c r="AA72" s="15" t="e">
        <f t="shared" si="52"/>
        <v>#DIV/0!</v>
      </c>
      <c r="AB72" s="15" t="str">
        <f t="shared" si="53"/>
        <v>TEMPO MIN</v>
      </c>
      <c r="AC72" s="15">
        <f t="shared" si="54"/>
        <v>6</v>
      </c>
      <c r="AD72" s="15">
        <f t="shared" si="55"/>
        <v>6</v>
      </c>
      <c r="AE72" s="48">
        <f t="shared" si="56"/>
        <v>0.027777777777777776</v>
      </c>
      <c r="AF72" s="46">
        <f t="shared" si="57"/>
        <v>0</v>
      </c>
      <c r="AG72" s="47">
        <f t="shared" si="58"/>
        <v>-28.5</v>
      </c>
      <c r="AH72" s="15">
        <f t="shared" si="59"/>
        <v>0</v>
      </c>
      <c r="AI72" s="15" t="e">
        <f t="shared" si="60"/>
        <v>#DIV/0!</v>
      </c>
      <c r="AJ72" s="15" t="e">
        <f t="shared" si="61"/>
        <v>#NUM!</v>
      </c>
      <c r="AK72" s="15">
        <f t="shared" si="62"/>
        <v>15</v>
      </c>
      <c r="AL72" s="15">
        <f t="shared" si="63"/>
        <v>6</v>
      </c>
      <c r="AM72" s="49" t="e">
        <f t="shared" si="64"/>
        <v>#NUM!</v>
      </c>
    </row>
    <row r="73" spans="2:39" ht="15.75" hidden="1">
      <c r="B73" s="39" t="e">
        <f t="shared" si="42"/>
        <v>#NUM!</v>
      </c>
      <c r="C73" s="4">
        <f t="shared" si="43"/>
        <v>0</v>
      </c>
      <c r="J73" s="5"/>
      <c r="K73" s="6"/>
      <c r="L73" s="7"/>
      <c r="M73" s="7"/>
      <c r="N73" s="8"/>
      <c r="O73" s="8"/>
      <c r="P73" s="8"/>
      <c r="Q73" s="8"/>
      <c r="R73" s="8"/>
      <c r="S73" s="45">
        <f t="shared" si="44"/>
        <v>0</v>
      </c>
      <c r="T73" s="45">
        <f t="shared" si="45"/>
        <v>0</v>
      </c>
      <c r="U73" s="45">
        <f t="shared" si="46"/>
        <v>0</v>
      </c>
      <c r="V73" s="45">
        <f t="shared" si="47"/>
        <v>0</v>
      </c>
      <c r="W73" s="45">
        <f t="shared" si="48"/>
        <v>0</v>
      </c>
      <c r="X73" s="46">
        <f t="shared" si="49"/>
        <v>0</v>
      </c>
      <c r="Y73" s="47" t="e">
        <f t="shared" si="50"/>
        <v>#DIV/0!</v>
      </c>
      <c r="Z73" s="15">
        <f t="shared" si="51"/>
        <v>0</v>
      </c>
      <c r="AA73" s="15" t="e">
        <f t="shared" si="52"/>
        <v>#DIV/0!</v>
      </c>
      <c r="AB73" s="15" t="str">
        <f t="shared" si="53"/>
        <v>TEMPO MIN</v>
      </c>
      <c r="AC73" s="15">
        <f t="shared" si="54"/>
        <v>6</v>
      </c>
      <c r="AD73" s="15">
        <f t="shared" si="55"/>
        <v>6</v>
      </c>
      <c r="AE73" s="48">
        <f t="shared" si="56"/>
        <v>0.027777777777777776</v>
      </c>
      <c r="AF73" s="46">
        <f t="shared" si="57"/>
        <v>0</v>
      </c>
      <c r="AG73" s="47">
        <f t="shared" si="58"/>
        <v>-28.5</v>
      </c>
      <c r="AH73" s="15">
        <f t="shared" si="59"/>
        <v>0</v>
      </c>
      <c r="AI73" s="15" t="e">
        <f t="shared" si="60"/>
        <v>#DIV/0!</v>
      </c>
      <c r="AJ73" s="15" t="e">
        <f t="shared" si="61"/>
        <v>#NUM!</v>
      </c>
      <c r="AK73" s="15">
        <f t="shared" si="62"/>
        <v>15</v>
      </c>
      <c r="AL73" s="15">
        <f t="shared" si="63"/>
        <v>6</v>
      </c>
      <c r="AM73" s="49" t="e">
        <f t="shared" si="64"/>
        <v>#NUM!</v>
      </c>
    </row>
    <row r="74" spans="2:39" ht="15.75" hidden="1">
      <c r="B74" s="39" t="e">
        <f t="shared" si="42"/>
        <v>#NUM!</v>
      </c>
      <c r="C74" s="4">
        <f t="shared" si="43"/>
        <v>0</v>
      </c>
      <c r="J74" s="5"/>
      <c r="K74" s="6"/>
      <c r="L74" s="7"/>
      <c r="M74" s="7"/>
      <c r="N74" s="8"/>
      <c r="O74" s="8"/>
      <c r="P74" s="8"/>
      <c r="Q74" s="8"/>
      <c r="R74" s="8"/>
      <c r="S74" s="45">
        <f t="shared" si="44"/>
        <v>0</v>
      </c>
      <c r="T74" s="45">
        <f t="shared" si="45"/>
        <v>0</v>
      </c>
      <c r="U74" s="45">
        <f t="shared" si="46"/>
        <v>0</v>
      </c>
      <c r="V74" s="45">
        <f t="shared" si="47"/>
        <v>0</v>
      </c>
      <c r="W74" s="45">
        <f t="shared" si="48"/>
        <v>0</v>
      </c>
      <c r="X74" s="46">
        <f t="shared" si="49"/>
        <v>0</v>
      </c>
      <c r="Y74" s="47" t="e">
        <f t="shared" si="50"/>
        <v>#DIV/0!</v>
      </c>
      <c r="Z74" s="15">
        <f t="shared" si="51"/>
        <v>0</v>
      </c>
      <c r="AA74" s="15" t="e">
        <f t="shared" si="52"/>
        <v>#DIV/0!</v>
      </c>
      <c r="AB74" s="15" t="str">
        <f t="shared" si="53"/>
        <v>TEMPO MIN</v>
      </c>
      <c r="AC74" s="15">
        <f t="shared" si="54"/>
        <v>6</v>
      </c>
      <c r="AD74" s="15">
        <f t="shared" si="55"/>
        <v>6</v>
      </c>
      <c r="AE74" s="48">
        <f t="shared" si="56"/>
        <v>0.027777777777777776</v>
      </c>
      <c r="AF74" s="46">
        <f t="shared" si="57"/>
        <v>0</v>
      </c>
      <c r="AG74" s="47">
        <f t="shared" si="58"/>
        <v>-28.5</v>
      </c>
      <c r="AH74" s="15">
        <f t="shared" si="59"/>
        <v>0</v>
      </c>
      <c r="AI74" s="15" t="e">
        <f t="shared" si="60"/>
        <v>#DIV/0!</v>
      </c>
      <c r="AJ74" s="15" t="e">
        <f t="shared" si="61"/>
        <v>#NUM!</v>
      </c>
      <c r="AK74" s="15">
        <f t="shared" si="62"/>
        <v>15</v>
      </c>
      <c r="AL74" s="15">
        <f t="shared" si="63"/>
        <v>6</v>
      </c>
      <c r="AM74" s="49" t="e">
        <f t="shared" si="64"/>
        <v>#NUM!</v>
      </c>
    </row>
    <row r="75" spans="2:39" ht="15.75" hidden="1">
      <c r="B75" s="39" t="e">
        <f t="shared" si="42"/>
        <v>#NUM!</v>
      </c>
      <c r="C75" s="4">
        <f t="shared" si="43"/>
        <v>0</v>
      </c>
      <c r="J75" s="5"/>
      <c r="K75" s="6"/>
      <c r="L75" s="7"/>
      <c r="M75" s="7"/>
      <c r="N75" s="8"/>
      <c r="O75" s="8"/>
      <c r="P75" s="8"/>
      <c r="Q75" s="8"/>
      <c r="R75" s="8"/>
      <c r="S75" s="45">
        <f t="shared" si="44"/>
        <v>0</v>
      </c>
      <c r="T75" s="45">
        <f t="shared" si="45"/>
        <v>0</v>
      </c>
      <c r="U75" s="45">
        <f t="shared" si="46"/>
        <v>0</v>
      </c>
      <c r="V75" s="45">
        <f t="shared" si="47"/>
        <v>0</v>
      </c>
      <c r="W75" s="45">
        <f t="shared" si="48"/>
        <v>0</v>
      </c>
      <c r="X75" s="46">
        <f t="shared" si="49"/>
        <v>0</v>
      </c>
      <c r="Y75" s="47" t="e">
        <f t="shared" si="50"/>
        <v>#DIV/0!</v>
      </c>
      <c r="Z75" s="15">
        <f t="shared" si="51"/>
        <v>0</v>
      </c>
      <c r="AA75" s="15" t="e">
        <f t="shared" si="52"/>
        <v>#DIV/0!</v>
      </c>
      <c r="AB75" s="15" t="str">
        <f t="shared" si="53"/>
        <v>TEMPO MIN</v>
      </c>
      <c r="AC75" s="15">
        <f t="shared" si="54"/>
        <v>6</v>
      </c>
      <c r="AD75" s="15">
        <f t="shared" si="55"/>
        <v>6</v>
      </c>
      <c r="AE75" s="48">
        <f t="shared" si="56"/>
        <v>0.027777777777777776</v>
      </c>
      <c r="AF75" s="46">
        <f t="shared" si="57"/>
        <v>0</v>
      </c>
      <c r="AG75" s="47">
        <f t="shared" si="58"/>
        <v>-28.5</v>
      </c>
      <c r="AH75" s="15">
        <f t="shared" si="59"/>
        <v>0</v>
      </c>
      <c r="AI75" s="15" t="e">
        <f t="shared" si="60"/>
        <v>#DIV/0!</v>
      </c>
      <c r="AJ75" s="15" t="e">
        <f t="shared" si="61"/>
        <v>#NUM!</v>
      </c>
      <c r="AK75" s="15">
        <f t="shared" si="62"/>
        <v>15</v>
      </c>
      <c r="AL75" s="15">
        <f t="shared" si="63"/>
        <v>6</v>
      </c>
      <c r="AM75" s="49" t="e">
        <f t="shared" si="64"/>
        <v>#NUM!</v>
      </c>
    </row>
    <row r="76" spans="2:39" ht="15.75" hidden="1">
      <c r="B76" s="39" t="e">
        <f t="shared" si="42"/>
        <v>#NUM!</v>
      </c>
      <c r="C76" s="4">
        <f t="shared" si="43"/>
        <v>0</v>
      </c>
      <c r="J76" s="5"/>
      <c r="K76" s="6"/>
      <c r="L76" s="7"/>
      <c r="M76" s="7"/>
      <c r="N76" s="8"/>
      <c r="O76" s="8"/>
      <c r="P76" s="8"/>
      <c r="Q76" s="8"/>
      <c r="R76" s="8"/>
      <c r="S76" s="45">
        <f t="shared" si="44"/>
        <v>0</v>
      </c>
      <c r="T76" s="45">
        <f t="shared" si="45"/>
        <v>0</v>
      </c>
      <c r="U76" s="45">
        <f t="shared" si="46"/>
        <v>0</v>
      </c>
      <c r="V76" s="45">
        <f t="shared" si="47"/>
        <v>0</v>
      </c>
      <c r="W76" s="45">
        <f t="shared" si="48"/>
        <v>0</v>
      </c>
      <c r="X76" s="46">
        <f t="shared" si="49"/>
        <v>0</v>
      </c>
      <c r="Y76" s="47" t="e">
        <f t="shared" si="50"/>
        <v>#DIV/0!</v>
      </c>
      <c r="Z76" s="15">
        <f t="shared" si="51"/>
        <v>0</v>
      </c>
      <c r="AA76" s="15" t="e">
        <f t="shared" si="52"/>
        <v>#DIV/0!</v>
      </c>
      <c r="AB76" s="15" t="str">
        <f t="shared" si="53"/>
        <v>TEMPO MIN</v>
      </c>
      <c r="AC76" s="15">
        <f t="shared" si="54"/>
        <v>6</v>
      </c>
      <c r="AD76" s="15">
        <f t="shared" si="55"/>
        <v>6</v>
      </c>
      <c r="AE76" s="48">
        <f t="shared" si="56"/>
        <v>0.027777777777777776</v>
      </c>
      <c r="AF76" s="46">
        <f t="shared" si="57"/>
        <v>0</v>
      </c>
      <c r="AG76" s="47">
        <f t="shared" si="58"/>
        <v>-28.5</v>
      </c>
      <c r="AH76" s="15">
        <f t="shared" si="59"/>
        <v>0</v>
      </c>
      <c r="AI76" s="15" t="e">
        <f t="shared" si="60"/>
        <v>#DIV/0!</v>
      </c>
      <c r="AJ76" s="15" t="e">
        <f t="shared" si="61"/>
        <v>#NUM!</v>
      </c>
      <c r="AK76" s="15">
        <f t="shared" si="62"/>
        <v>15</v>
      </c>
      <c r="AL76" s="15">
        <f t="shared" si="63"/>
        <v>6</v>
      </c>
      <c r="AM76" s="49" t="e">
        <f t="shared" si="64"/>
        <v>#NUM!</v>
      </c>
    </row>
    <row r="77" spans="2:39" ht="15.75" hidden="1">
      <c r="B77" s="39" t="e">
        <f t="shared" si="42"/>
        <v>#NUM!</v>
      </c>
      <c r="C77" s="4">
        <f t="shared" si="43"/>
        <v>0</v>
      </c>
      <c r="J77" s="5"/>
      <c r="K77" s="6"/>
      <c r="L77" s="7"/>
      <c r="M77" s="7"/>
      <c r="N77" s="8"/>
      <c r="O77" s="8"/>
      <c r="P77" s="8"/>
      <c r="Q77" s="8"/>
      <c r="R77" s="8"/>
      <c r="S77" s="45">
        <f t="shared" si="44"/>
        <v>0</v>
      </c>
      <c r="T77" s="45">
        <f t="shared" si="45"/>
        <v>0</v>
      </c>
      <c r="U77" s="45">
        <f t="shared" si="46"/>
        <v>0</v>
      </c>
      <c r="V77" s="45">
        <f t="shared" si="47"/>
        <v>0</v>
      </c>
      <c r="W77" s="45">
        <f t="shared" si="48"/>
        <v>0</v>
      </c>
      <c r="X77" s="46">
        <f t="shared" si="49"/>
        <v>0</v>
      </c>
      <c r="Y77" s="47" t="e">
        <f t="shared" si="50"/>
        <v>#DIV/0!</v>
      </c>
      <c r="Z77" s="15">
        <f t="shared" si="51"/>
        <v>0</v>
      </c>
      <c r="AA77" s="15" t="e">
        <f t="shared" si="52"/>
        <v>#DIV/0!</v>
      </c>
      <c r="AB77" s="15" t="str">
        <f t="shared" si="53"/>
        <v>TEMPO MIN</v>
      </c>
      <c r="AC77" s="15">
        <f t="shared" si="54"/>
        <v>6</v>
      </c>
      <c r="AD77" s="15">
        <f t="shared" si="55"/>
        <v>6</v>
      </c>
      <c r="AE77" s="48">
        <f t="shared" si="56"/>
        <v>0.027777777777777776</v>
      </c>
      <c r="AF77" s="46">
        <f t="shared" si="57"/>
        <v>0</v>
      </c>
      <c r="AG77" s="47">
        <f t="shared" si="58"/>
        <v>-28.5</v>
      </c>
      <c r="AH77" s="15">
        <f t="shared" si="59"/>
        <v>0</v>
      </c>
      <c r="AI77" s="15" t="e">
        <f t="shared" si="60"/>
        <v>#DIV/0!</v>
      </c>
      <c r="AJ77" s="15" t="e">
        <f t="shared" si="61"/>
        <v>#NUM!</v>
      </c>
      <c r="AK77" s="15">
        <f t="shared" si="62"/>
        <v>15</v>
      </c>
      <c r="AL77" s="15">
        <f t="shared" si="63"/>
        <v>6</v>
      </c>
      <c r="AM77" s="49" t="e">
        <f t="shared" si="64"/>
        <v>#NUM!</v>
      </c>
    </row>
    <row r="78" spans="2:39" ht="15.75" hidden="1">
      <c r="B78" s="39" t="e">
        <f t="shared" si="42"/>
        <v>#NUM!</v>
      </c>
      <c r="C78" s="4">
        <f t="shared" si="43"/>
        <v>0</v>
      </c>
      <c r="J78" s="5"/>
      <c r="K78" s="6"/>
      <c r="L78" s="7"/>
      <c r="M78" s="7"/>
      <c r="N78" s="8"/>
      <c r="O78" s="8"/>
      <c r="P78" s="8"/>
      <c r="Q78" s="8"/>
      <c r="R78" s="8"/>
      <c r="S78" s="45">
        <f t="shared" si="44"/>
        <v>0</v>
      </c>
      <c r="T78" s="45">
        <f t="shared" si="45"/>
        <v>0</v>
      </c>
      <c r="U78" s="45">
        <f t="shared" si="46"/>
        <v>0</v>
      </c>
      <c r="V78" s="45">
        <f t="shared" si="47"/>
        <v>0</v>
      </c>
      <c r="W78" s="45">
        <f t="shared" si="48"/>
        <v>0</v>
      </c>
      <c r="X78" s="46">
        <f t="shared" si="49"/>
        <v>0</v>
      </c>
      <c r="Y78" s="47" t="e">
        <f t="shared" si="50"/>
        <v>#DIV/0!</v>
      </c>
      <c r="Z78" s="15">
        <f t="shared" si="51"/>
        <v>0</v>
      </c>
      <c r="AA78" s="15" t="e">
        <f t="shared" si="52"/>
        <v>#DIV/0!</v>
      </c>
      <c r="AB78" s="15" t="str">
        <f t="shared" si="53"/>
        <v>TEMPO MIN</v>
      </c>
      <c r="AC78" s="15">
        <f t="shared" si="54"/>
        <v>6</v>
      </c>
      <c r="AD78" s="15">
        <f t="shared" si="55"/>
        <v>6</v>
      </c>
      <c r="AE78" s="48">
        <f t="shared" si="56"/>
        <v>0.027777777777777776</v>
      </c>
      <c r="AF78" s="46">
        <f t="shared" si="57"/>
        <v>0</v>
      </c>
      <c r="AG78" s="47">
        <f t="shared" si="58"/>
        <v>-28.5</v>
      </c>
      <c r="AH78" s="15">
        <f t="shared" si="59"/>
        <v>0</v>
      </c>
      <c r="AI78" s="15" t="e">
        <f t="shared" si="60"/>
        <v>#DIV/0!</v>
      </c>
      <c r="AJ78" s="15" t="e">
        <f t="shared" si="61"/>
        <v>#NUM!</v>
      </c>
      <c r="AK78" s="15">
        <f t="shared" si="62"/>
        <v>15</v>
      </c>
      <c r="AL78" s="15">
        <f t="shared" si="63"/>
        <v>6</v>
      </c>
      <c r="AM78" s="49" t="e">
        <f t="shared" si="64"/>
        <v>#NUM!</v>
      </c>
    </row>
    <row r="79" spans="2:39" ht="15.75" hidden="1">
      <c r="B79" s="39" t="e">
        <f t="shared" si="42"/>
        <v>#NUM!</v>
      </c>
      <c r="C79" s="4">
        <f t="shared" si="43"/>
        <v>0</v>
      </c>
      <c r="J79" s="5"/>
      <c r="K79" s="6"/>
      <c r="L79" s="7"/>
      <c r="M79" s="7"/>
      <c r="N79" s="8"/>
      <c r="O79" s="8"/>
      <c r="P79" s="8"/>
      <c r="Q79" s="8"/>
      <c r="R79" s="8"/>
      <c r="S79" s="45">
        <f t="shared" si="44"/>
        <v>0</v>
      </c>
      <c r="T79" s="45">
        <f t="shared" si="45"/>
        <v>0</v>
      </c>
      <c r="U79" s="45">
        <f t="shared" si="46"/>
        <v>0</v>
      </c>
      <c r="V79" s="45">
        <f t="shared" si="47"/>
        <v>0</v>
      </c>
      <c r="W79" s="45">
        <f t="shared" si="48"/>
        <v>0</v>
      </c>
      <c r="X79" s="46">
        <f t="shared" si="49"/>
        <v>0</v>
      </c>
      <c r="Y79" s="47" t="e">
        <f t="shared" si="50"/>
        <v>#DIV/0!</v>
      </c>
      <c r="Z79" s="15">
        <f t="shared" si="51"/>
        <v>0</v>
      </c>
      <c r="AA79" s="15" t="e">
        <f t="shared" si="52"/>
        <v>#DIV/0!</v>
      </c>
      <c r="AB79" s="15" t="str">
        <f t="shared" si="53"/>
        <v>TEMPO MIN</v>
      </c>
      <c r="AC79" s="15">
        <f t="shared" si="54"/>
        <v>6</v>
      </c>
      <c r="AD79" s="15">
        <f t="shared" si="55"/>
        <v>6</v>
      </c>
      <c r="AE79" s="48">
        <f t="shared" si="56"/>
        <v>0.027777777777777776</v>
      </c>
      <c r="AF79" s="46">
        <f t="shared" si="57"/>
        <v>0</v>
      </c>
      <c r="AG79" s="47">
        <f t="shared" si="58"/>
        <v>-28.5</v>
      </c>
      <c r="AH79" s="15">
        <f t="shared" si="59"/>
        <v>0</v>
      </c>
      <c r="AI79" s="15" t="e">
        <f t="shared" si="60"/>
        <v>#DIV/0!</v>
      </c>
      <c r="AJ79" s="15" t="e">
        <f t="shared" si="61"/>
        <v>#NUM!</v>
      </c>
      <c r="AK79" s="15">
        <f t="shared" si="62"/>
        <v>15</v>
      </c>
      <c r="AL79" s="15">
        <f t="shared" si="63"/>
        <v>6</v>
      </c>
      <c r="AM79" s="49" t="e">
        <f t="shared" si="64"/>
        <v>#NUM!</v>
      </c>
    </row>
    <row r="80" spans="2:39" ht="15.75" hidden="1">
      <c r="B80" s="39" t="e">
        <f t="shared" si="42"/>
        <v>#NUM!</v>
      </c>
      <c r="C80" s="4">
        <f t="shared" si="43"/>
        <v>0</v>
      </c>
      <c r="J80" s="5"/>
      <c r="K80" s="6"/>
      <c r="L80" s="7"/>
      <c r="M80" s="7"/>
      <c r="N80" s="8"/>
      <c r="O80" s="8"/>
      <c r="P80" s="8"/>
      <c r="Q80" s="8"/>
      <c r="R80" s="8"/>
      <c r="S80" s="45">
        <f t="shared" si="44"/>
        <v>0</v>
      </c>
      <c r="T80" s="45">
        <f t="shared" si="45"/>
        <v>0</v>
      </c>
      <c r="U80" s="45">
        <f t="shared" si="46"/>
        <v>0</v>
      </c>
      <c r="V80" s="45">
        <f t="shared" si="47"/>
        <v>0</v>
      </c>
      <c r="W80" s="45">
        <f t="shared" si="48"/>
        <v>0</v>
      </c>
      <c r="X80" s="46">
        <f t="shared" si="49"/>
        <v>0</v>
      </c>
      <c r="Y80" s="47" t="e">
        <f t="shared" si="50"/>
        <v>#DIV/0!</v>
      </c>
      <c r="Z80" s="15">
        <f t="shared" si="51"/>
        <v>0</v>
      </c>
      <c r="AA80" s="15" t="e">
        <f t="shared" si="52"/>
        <v>#DIV/0!</v>
      </c>
      <c r="AB80" s="15" t="str">
        <f t="shared" si="53"/>
        <v>TEMPO MIN</v>
      </c>
      <c r="AC80" s="15">
        <f t="shared" si="54"/>
        <v>6</v>
      </c>
      <c r="AD80" s="15">
        <f t="shared" si="55"/>
        <v>6</v>
      </c>
      <c r="AE80" s="48">
        <f t="shared" si="56"/>
        <v>0.027777777777777776</v>
      </c>
      <c r="AF80" s="46">
        <f t="shared" si="57"/>
        <v>0</v>
      </c>
      <c r="AG80" s="47">
        <f t="shared" si="58"/>
        <v>-28.5</v>
      </c>
      <c r="AH80" s="15">
        <f t="shared" si="59"/>
        <v>0</v>
      </c>
      <c r="AI80" s="15" t="e">
        <f t="shared" si="60"/>
        <v>#DIV/0!</v>
      </c>
      <c r="AJ80" s="15" t="e">
        <f t="shared" si="61"/>
        <v>#NUM!</v>
      </c>
      <c r="AK80" s="15">
        <f t="shared" si="62"/>
        <v>15</v>
      </c>
      <c r="AL80" s="15">
        <f t="shared" si="63"/>
        <v>6</v>
      </c>
      <c r="AM80" s="49" t="e">
        <f t="shared" si="64"/>
        <v>#NUM!</v>
      </c>
    </row>
    <row r="81" spans="2:39" ht="15.75" hidden="1">
      <c r="B81" s="39" t="e">
        <f t="shared" si="42"/>
        <v>#NUM!</v>
      </c>
      <c r="C81" s="4">
        <f t="shared" si="43"/>
        <v>0</v>
      </c>
      <c r="J81" s="5"/>
      <c r="K81" s="6"/>
      <c r="L81" s="7"/>
      <c r="M81" s="7"/>
      <c r="N81" s="8"/>
      <c r="O81" s="8"/>
      <c r="P81" s="8"/>
      <c r="Q81" s="8"/>
      <c r="R81" s="8"/>
      <c r="S81" s="45">
        <f t="shared" si="44"/>
        <v>0</v>
      </c>
      <c r="T81" s="45">
        <f t="shared" si="45"/>
        <v>0</v>
      </c>
      <c r="U81" s="45">
        <f t="shared" si="46"/>
        <v>0</v>
      </c>
      <c r="V81" s="45">
        <f t="shared" si="47"/>
        <v>0</v>
      </c>
      <c r="W81" s="45">
        <f t="shared" si="48"/>
        <v>0</v>
      </c>
      <c r="X81" s="46">
        <f t="shared" si="49"/>
        <v>0</v>
      </c>
      <c r="Y81" s="47" t="e">
        <f t="shared" si="50"/>
        <v>#DIV/0!</v>
      </c>
      <c r="Z81" s="15">
        <f t="shared" si="51"/>
        <v>0</v>
      </c>
      <c r="AA81" s="15" t="e">
        <f t="shared" si="52"/>
        <v>#DIV/0!</v>
      </c>
      <c r="AB81" s="15" t="str">
        <f t="shared" si="53"/>
        <v>TEMPO MIN</v>
      </c>
      <c r="AC81" s="15">
        <f t="shared" si="54"/>
        <v>6</v>
      </c>
      <c r="AD81" s="15">
        <f t="shared" si="55"/>
        <v>6</v>
      </c>
      <c r="AE81" s="48">
        <f t="shared" si="56"/>
        <v>0.027777777777777776</v>
      </c>
      <c r="AF81" s="46">
        <f t="shared" si="57"/>
        <v>0</v>
      </c>
      <c r="AG81" s="47">
        <f t="shared" si="58"/>
        <v>-28.5</v>
      </c>
      <c r="AH81" s="15">
        <f t="shared" si="59"/>
        <v>0</v>
      </c>
      <c r="AI81" s="15" t="e">
        <f t="shared" si="60"/>
        <v>#DIV/0!</v>
      </c>
      <c r="AJ81" s="15" t="e">
        <f t="shared" si="61"/>
        <v>#NUM!</v>
      </c>
      <c r="AK81" s="15">
        <f t="shared" si="62"/>
        <v>15</v>
      </c>
      <c r="AL81" s="15">
        <f t="shared" si="63"/>
        <v>6</v>
      </c>
      <c r="AM81" s="49" t="e">
        <f t="shared" si="64"/>
        <v>#NUM!</v>
      </c>
    </row>
    <row r="82" ht="15.75" hidden="1" thickBot="1">
      <c r="D82" s="20"/>
    </row>
    <row r="83" spans="10:29" ht="24" hidden="1" thickBot="1">
      <c r="J83" s="12"/>
      <c r="L83" s="13" t="s">
        <v>45</v>
      </c>
      <c r="AB83" s="25"/>
      <c r="AC83" s="25"/>
    </row>
    <row r="84" spans="28:31" ht="15" hidden="1">
      <c r="AB84" s="25"/>
      <c r="AC84" s="25"/>
      <c r="AE84" s="25"/>
    </row>
    <row r="85" spans="2:39" ht="15.75" hidden="1">
      <c r="B85" s="39" t="e">
        <f>AM85</f>
        <v>#NUM!</v>
      </c>
      <c r="C85" s="4">
        <f>K85</f>
        <v>0</v>
      </c>
      <c r="J85" s="5"/>
      <c r="K85" s="6"/>
      <c r="L85" s="7"/>
      <c r="M85" s="7"/>
      <c r="N85" s="8"/>
      <c r="O85" s="8"/>
      <c r="P85" s="8"/>
      <c r="Q85" s="8"/>
      <c r="R85" s="8"/>
      <c r="S85" s="45">
        <f>TIME(HOUR(N85),MINUTE(N85),0)</f>
        <v>0</v>
      </c>
      <c r="T85" s="45">
        <f>TIME(HOUR(O85),MINUTE(O85),0)</f>
        <v>0</v>
      </c>
      <c r="U85" s="45">
        <f>TIME(HOUR(P85),MINUTE(P85),0)</f>
        <v>0</v>
      </c>
      <c r="V85" s="45">
        <f>TIME(HOUR(Q85),MINUTE(Q85),0)</f>
        <v>0</v>
      </c>
      <c r="W85" s="45">
        <f>TIME(HOUR(R85),MINUTE(R85),0)</f>
        <v>0</v>
      </c>
      <c r="X85" s="46">
        <f>MAX($D$6,MINUTE(U85-T85))</f>
        <v>0</v>
      </c>
      <c r="Y85" s="47" t="e">
        <f>$D$2/((T85-S85)/$F$1)</f>
        <v>#DIV/0!</v>
      </c>
      <c r="Z85" s="15">
        <f>(D85+E85)/2</f>
        <v>0</v>
      </c>
      <c r="AA85" s="15" t="e">
        <f>(Y85*2-D$4)*100/(Z85)</f>
        <v>#DIV/0!</v>
      </c>
      <c r="AB85" s="15" t="str">
        <f>IF(TIME(HOUR(T85-S85),MINUTE(T85-S85),0)&gt;$G$4,"TEMPO MAX",IF(TIME(HOUR(T85-S85),MINUTE(T85-S85+$G$1*3),0)&lt;$G$3,"TEMPO MIN",""))</f>
        <v>TEMPO MIN</v>
      </c>
      <c r="AC85" s="15">
        <f>IF($G$3&gt;T85-S85,MINUTE($G$3-(T85-S85)),0)</f>
        <v>6</v>
      </c>
      <c r="AD85" s="15">
        <f>VLOOKUP(AC85,$J$2:$K$5,2,1)</f>
        <v>6</v>
      </c>
      <c r="AE85" s="48">
        <f>TIME(HOUR(O85+$D$5),MINUTE(O85+$D$5),0)</f>
        <v>0.027777777777777776</v>
      </c>
      <c r="AF85" s="46">
        <f>MAX($E$6,MINUTE(W85-V85))</f>
        <v>0</v>
      </c>
      <c r="AG85" s="47">
        <f>$E$2/((V85-AE85)/$F$1)</f>
        <v>-28.5</v>
      </c>
      <c r="AH85" s="15">
        <f>(F85+G85)/2</f>
        <v>0</v>
      </c>
      <c r="AI85" s="15" t="e">
        <f>(AG85*2-$E$4)*100/(AH85)</f>
        <v>#DIV/0!</v>
      </c>
      <c r="AJ85" s="15" t="e">
        <f>IF(TIME(HOUR(Q85-AE85),MINUTE(Q85-AE85),0)&gt;$H$4,"TEMPO MAX",IF(TIME(HOUR(Q85-AE85),MINUTE(Q85-AE85+$G$1*3),0)&lt;$H$3,"TEMPO MIN",""))</f>
        <v>#NUM!</v>
      </c>
      <c r="AK85" s="15">
        <f>IF($H$3&gt;V85-AE85,MINUTE($H$3-(V85-AE85)),0)</f>
        <v>15</v>
      </c>
      <c r="AL85" s="15">
        <f>VLOOKUP(AK85,$J$2:$K$5,2,1)</f>
        <v>6</v>
      </c>
      <c r="AM85" s="49" t="e">
        <f>IF(OR(AJ85&lt;&gt;"",AB85&lt;&gt;"",H85&lt;&gt;""),0,AA85+AI85-AL85-AD85)</f>
        <v>#NUM!</v>
      </c>
    </row>
    <row r="86" spans="2:39" ht="15.75" hidden="1">
      <c r="B86" s="39" t="e">
        <f aca="true" t="shared" si="65" ref="B86:B99">AM86</f>
        <v>#NUM!</v>
      </c>
      <c r="C86" s="4">
        <f aca="true" t="shared" si="66" ref="C86:C99">K86</f>
        <v>0</v>
      </c>
      <c r="J86" s="5"/>
      <c r="K86" s="6"/>
      <c r="L86" s="7"/>
      <c r="M86" s="7"/>
      <c r="N86" s="8"/>
      <c r="O86" s="8"/>
      <c r="P86" s="8"/>
      <c r="Q86" s="8"/>
      <c r="R86" s="8"/>
      <c r="S86" s="45">
        <f aca="true" t="shared" si="67" ref="S86:S99">TIME(HOUR(N86),MINUTE(N86),0)</f>
        <v>0</v>
      </c>
      <c r="T86" s="45">
        <f aca="true" t="shared" si="68" ref="T86:T99">TIME(HOUR(O86),MINUTE(O86),0)</f>
        <v>0</v>
      </c>
      <c r="U86" s="45">
        <f aca="true" t="shared" si="69" ref="U86:U99">TIME(HOUR(P86),MINUTE(P86),0)</f>
        <v>0</v>
      </c>
      <c r="V86" s="45">
        <f aca="true" t="shared" si="70" ref="V86:V99">TIME(HOUR(Q86),MINUTE(Q86),0)</f>
        <v>0</v>
      </c>
      <c r="W86" s="45">
        <f aca="true" t="shared" si="71" ref="W86:W99">TIME(HOUR(R86),MINUTE(R86),0)</f>
        <v>0</v>
      </c>
      <c r="X86" s="46">
        <f aca="true" t="shared" si="72" ref="X86:X99">MAX($D$6,MINUTE(U86-T86))</f>
        <v>0</v>
      </c>
      <c r="Y86" s="47" t="e">
        <f aca="true" t="shared" si="73" ref="Y86:Y99">$D$2/((T86-S86)/$F$1)</f>
        <v>#DIV/0!</v>
      </c>
      <c r="Z86" s="15">
        <f aca="true" t="shared" si="74" ref="Z86:Z99">(D86+E86)/2</f>
        <v>0</v>
      </c>
      <c r="AA86" s="15" t="e">
        <f aca="true" t="shared" si="75" ref="AA86:AA99">(Y86*2-D$4)*100/(Z86)</f>
        <v>#DIV/0!</v>
      </c>
      <c r="AB86" s="15" t="str">
        <f aca="true" t="shared" si="76" ref="AB86:AB99">IF(TIME(HOUR(T86-S86),MINUTE(T86-S86),0)&gt;$G$4,"TEMPO MAX",IF(TIME(HOUR(T86-S86),MINUTE(T86-S86+$G$1*3),0)&lt;$G$3,"TEMPO MIN",""))</f>
        <v>TEMPO MIN</v>
      </c>
      <c r="AC86" s="15">
        <f aca="true" t="shared" si="77" ref="AC86:AC99">IF($G$3&gt;T86-S86,MINUTE($G$3-(T86-S86)),0)</f>
        <v>6</v>
      </c>
      <c r="AD86" s="15">
        <f aca="true" t="shared" si="78" ref="AD86:AD99">VLOOKUP(AC86,$J$2:$K$5,2,1)</f>
        <v>6</v>
      </c>
      <c r="AE86" s="48">
        <f aca="true" t="shared" si="79" ref="AE86:AE99">TIME(HOUR(O86+$D$5),MINUTE(O86+$D$5),0)</f>
        <v>0.027777777777777776</v>
      </c>
      <c r="AF86" s="46">
        <f aca="true" t="shared" si="80" ref="AF86:AF99">MAX($E$6,MINUTE(W86-V86))</f>
        <v>0</v>
      </c>
      <c r="AG86" s="47">
        <f aca="true" t="shared" si="81" ref="AG86:AG99">$E$2/((V86-AE86)/$F$1)</f>
        <v>-28.5</v>
      </c>
      <c r="AH86" s="15">
        <f aca="true" t="shared" si="82" ref="AH86:AH99">(F86+G86)/2</f>
        <v>0</v>
      </c>
      <c r="AI86" s="15" t="e">
        <f aca="true" t="shared" si="83" ref="AI86:AI99">(AG86*2-$E$4)*100/(AH86)</f>
        <v>#DIV/0!</v>
      </c>
      <c r="AJ86" s="15" t="e">
        <f aca="true" t="shared" si="84" ref="AJ86:AJ99">IF(TIME(HOUR(Q86-AE86),MINUTE(Q86-AE86),0)&gt;$H$4,"TEMPO MAX",IF(TIME(HOUR(Q86-AE86),MINUTE(Q86-AE86+$G$1*3),0)&lt;$H$3,"TEMPO MIN",""))</f>
        <v>#NUM!</v>
      </c>
      <c r="AK86" s="15">
        <f aca="true" t="shared" si="85" ref="AK86:AK99">IF($H$3&gt;V86-AE86,MINUTE($H$3-(V86-AE86)),0)</f>
        <v>15</v>
      </c>
      <c r="AL86" s="15">
        <f aca="true" t="shared" si="86" ref="AL86:AL99">VLOOKUP(AK86,$J$2:$K$5,2,1)</f>
        <v>6</v>
      </c>
      <c r="AM86" s="49" t="e">
        <f aca="true" t="shared" si="87" ref="AM86:AM99">IF(OR(AJ86&lt;&gt;"",AB86&lt;&gt;"",H86&lt;&gt;""),0,AA86+AI86-AL86-AD86)</f>
        <v>#NUM!</v>
      </c>
    </row>
    <row r="87" spans="2:39" ht="15.75" hidden="1">
      <c r="B87" s="39" t="e">
        <f t="shared" si="65"/>
        <v>#NUM!</v>
      </c>
      <c r="C87" s="4">
        <f t="shared" si="66"/>
        <v>0</v>
      </c>
      <c r="J87" s="5"/>
      <c r="K87" s="6"/>
      <c r="L87" s="7"/>
      <c r="M87" s="7"/>
      <c r="N87" s="8"/>
      <c r="O87" s="8"/>
      <c r="P87" s="8"/>
      <c r="Q87" s="8"/>
      <c r="R87" s="8"/>
      <c r="S87" s="45">
        <f t="shared" si="67"/>
        <v>0</v>
      </c>
      <c r="T87" s="45">
        <f t="shared" si="68"/>
        <v>0</v>
      </c>
      <c r="U87" s="45">
        <f t="shared" si="69"/>
        <v>0</v>
      </c>
      <c r="V87" s="45">
        <f t="shared" si="70"/>
        <v>0</v>
      </c>
      <c r="W87" s="45">
        <f t="shared" si="71"/>
        <v>0</v>
      </c>
      <c r="X87" s="46">
        <f t="shared" si="72"/>
        <v>0</v>
      </c>
      <c r="Y87" s="47" t="e">
        <f t="shared" si="73"/>
        <v>#DIV/0!</v>
      </c>
      <c r="Z87" s="15">
        <f t="shared" si="74"/>
        <v>0</v>
      </c>
      <c r="AA87" s="15" t="e">
        <f t="shared" si="75"/>
        <v>#DIV/0!</v>
      </c>
      <c r="AB87" s="15" t="str">
        <f t="shared" si="76"/>
        <v>TEMPO MIN</v>
      </c>
      <c r="AC87" s="15">
        <f t="shared" si="77"/>
        <v>6</v>
      </c>
      <c r="AD87" s="15">
        <f t="shared" si="78"/>
        <v>6</v>
      </c>
      <c r="AE87" s="48">
        <f t="shared" si="79"/>
        <v>0.027777777777777776</v>
      </c>
      <c r="AF87" s="46">
        <f t="shared" si="80"/>
        <v>0</v>
      </c>
      <c r="AG87" s="47">
        <f t="shared" si="81"/>
        <v>-28.5</v>
      </c>
      <c r="AH87" s="15">
        <f t="shared" si="82"/>
        <v>0</v>
      </c>
      <c r="AI87" s="15" t="e">
        <f t="shared" si="83"/>
        <v>#DIV/0!</v>
      </c>
      <c r="AJ87" s="15" t="e">
        <f t="shared" si="84"/>
        <v>#NUM!</v>
      </c>
      <c r="AK87" s="15">
        <f t="shared" si="85"/>
        <v>15</v>
      </c>
      <c r="AL87" s="15">
        <f t="shared" si="86"/>
        <v>6</v>
      </c>
      <c r="AM87" s="49" t="e">
        <f t="shared" si="87"/>
        <v>#NUM!</v>
      </c>
    </row>
    <row r="88" spans="2:39" ht="15.75" hidden="1">
      <c r="B88" s="39" t="e">
        <f t="shared" si="65"/>
        <v>#NUM!</v>
      </c>
      <c r="C88" s="4">
        <f t="shared" si="66"/>
        <v>0</v>
      </c>
      <c r="J88" s="5"/>
      <c r="K88" s="6"/>
      <c r="L88" s="7"/>
      <c r="M88" s="7"/>
      <c r="N88" s="8"/>
      <c r="O88" s="8"/>
      <c r="P88" s="8"/>
      <c r="Q88" s="8"/>
      <c r="R88" s="8"/>
      <c r="S88" s="45">
        <f t="shared" si="67"/>
        <v>0</v>
      </c>
      <c r="T88" s="45">
        <f t="shared" si="68"/>
        <v>0</v>
      </c>
      <c r="U88" s="45">
        <f t="shared" si="69"/>
        <v>0</v>
      </c>
      <c r="V88" s="45">
        <f t="shared" si="70"/>
        <v>0</v>
      </c>
      <c r="W88" s="45">
        <f t="shared" si="71"/>
        <v>0</v>
      </c>
      <c r="X88" s="46">
        <f t="shared" si="72"/>
        <v>0</v>
      </c>
      <c r="Y88" s="47" t="e">
        <f t="shared" si="73"/>
        <v>#DIV/0!</v>
      </c>
      <c r="Z88" s="15">
        <f t="shared" si="74"/>
        <v>0</v>
      </c>
      <c r="AA88" s="15" t="e">
        <f t="shared" si="75"/>
        <v>#DIV/0!</v>
      </c>
      <c r="AB88" s="15" t="str">
        <f t="shared" si="76"/>
        <v>TEMPO MIN</v>
      </c>
      <c r="AC88" s="15">
        <f t="shared" si="77"/>
        <v>6</v>
      </c>
      <c r="AD88" s="15">
        <f t="shared" si="78"/>
        <v>6</v>
      </c>
      <c r="AE88" s="48">
        <f t="shared" si="79"/>
        <v>0.027777777777777776</v>
      </c>
      <c r="AF88" s="46">
        <f t="shared" si="80"/>
        <v>0</v>
      </c>
      <c r="AG88" s="47">
        <f t="shared" si="81"/>
        <v>-28.5</v>
      </c>
      <c r="AH88" s="15">
        <f t="shared" si="82"/>
        <v>0</v>
      </c>
      <c r="AI88" s="15" t="e">
        <f t="shared" si="83"/>
        <v>#DIV/0!</v>
      </c>
      <c r="AJ88" s="15" t="e">
        <f t="shared" si="84"/>
        <v>#NUM!</v>
      </c>
      <c r="AK88" s="15">
        <f t="shared" si="85"/>
        <v>15</v>
      </c>
      <c r="AL88" s="15">
        <f t="shared" si="86"/>
        <v>6</v>
      </c>
      <c r="AM88" s="49" t="e">
        <f t="shared" si="87"/>
        <v>#NUM!</v>
      </c>
    </row>
    <row r="89" spans="2:39" ht="15.75" hidden="1">
      <c r="B89" s="39" t="e">
        <f t="shared" si="65"/>
        <v>#NUM!</v>
      </c>
      <c r="C89" s="4">
        <f t="shared" si="66"/>
        <v>0</v>
      </c>
      <c r="J89" s="5"/>
      <c r="K89" s="6"/>
      <c r="L89" s="7"/>
      <c r="M89" s="7"/>
      <c r="N89" s="8"/>
      <c r="O89" s="8"/>
      <c r="P89" s="8"/>
      <c r="Q89" s="8"/>
      <c r="R89" s="8"/>
      <c r="S89" s="45">
        <f t="shared" si="67"/>
        <v>0</v>
      </c>
      <c r="T89" s="45">
        <f t="shared" si="68"/>
        <v>0</v>
      </c>
      <c r="U89" s="45">
        <f t="shared" si="69"/>
        <v>0</v>
      </c>
      <c r="V89" s="45">
        <f t="shared" si="70"/>
        <v>0</v>
      </c>
      <c r="W89" s="45">
        <f t="shared" si="71"/>
        <v>0</v>
      </c>
      <c r="X89" s="46">
        <f t="shared" si="72"/>
        <v>0</v>
      </c>
      <c r="Y89" s="47" t="e">
        <f t="shared" si="73"/>
        <v>#DIV/0!</v>
      </c>
      <c r="Z89" s="15">
        <f t="shared" si="74"/>
        <v>0</v>
      </c>
      <c r="AA89" s="15" t="e">
        <f t="shared" si="75"/>
        <v>#DIV/0!</v>
      </c>
      <c r="AB89" s="15" t="str">
        <f t="shared" si="76"/>
        <v>TEMPO MIN</v>
      </c>
      <c r="AC89" s="15">
        <f t="shared" si="77"/>
        <v>6</v>
      </c>
      <c r="AD89" s="15">
        <f t="shared" si="78"/>
        <v>6</v>
      </c>
      <c r="AE89" s="48">
        <f t="shared" si="79"/>
        <v>0.027777777777777776</v>
      </c>
      <c r="AF89" s="46">
        <f t="shared" si="80"/>
        <v>0</v>
      </c>
      <c r="AG89" s="47">
        <f t="shared" si="81"/>
        <v>-28.5</v>
      </c>
      <c r="AH89" s="15">
        <f t="shared" si="82"/>
        <v>0</v>
      </c>
      <c r="AI89" s="15" t="e">
        <f t="shared" si="83"/>
        <v>#DIV/0!</v>
      </c>
      <c r="AJ89" s="15" t="e">
        <f t="shared" si="84"/>
        <v>#NUM!</v>
      </c>
      <c r="AK89" s="15">
        <f t="shared" si="85"/>
        <v>15</v>
      </c>
      <c r="AL89" s="15">
        <f t="shared" si="86"/>
        <v>6</v>
      </c>
      <c r="AM89" s="49" t="e">
        <f t="shared" si="87"/>
        <v>#NUM!</v>
      </c>
    </row>
    <row r="90" spans="2:39" ht="15.75" hidden="1">
      <c r="B90" s="39" t="e">
        <f t="shared" si="65"/>
        <v>#NUM!</v>
      </c>
      <c r="C90" s="4">
        <f t="shared" si="66"/>
        <v>0</v>
      </c>
      <c r="J90" s="5"/>
      <c r="K90" s="6"/>
      <c r="L90" s="7"/>
      <c r="M90" s="7"/>
      <c r="N90" s="8"/>
      <c r="O90" s="8"/>
      <c r="P90" s="8"/>
      <c r="Q90" s="8"/>
      <c r="R90" s="8"/>
      <c r="S90" s="45">
        <f t="shared" si="67"/>
        <v>0</v>
      </c>
      <c r="T90" s="45">
        <f t="shared" si="68"/>
        <v>0</v>
      </c>
      <c r="U90" s="45">
        <f t="shared" si="69"/>
        <v>0</v>
      </c>
      <c r="V90" s="45">
        <f t="shared" si="70"/>
        <v>0</v>
      </c>
      <c r="W90" s="45">
        <f t="shared" si="71"/>
        <v>0</v>
      </c>
      <c r="X90" s="46">
        <f t="shared" si="72"/>
        <v>0</v>
      </c>
      <c r="Y90" s="47" t="e">
        <f t="shared" si="73"/>
        <v>#DIV/0!</v>
      </c>
      <c r="Z90" s="15">
        <f t="shared" si="74"/>
        <v>0</v>
      </c>
      <c r="AA90" s="15" t="e">
        <f t="shared" si="75"/>
        <v>#DIV/0!</v>
      </c>
      <c r="AB90" s="15" t="str">
        <f t="shared" si="76"/>
        <v>TEMPO MIN</v>
      </c>
      <c r="AC90" s="15">
        <f t="shared" si="77"/>
        <v>6</v>
      </c>
      <c r="AD90" s="15">
        <f t="shared" si="78"/>
        <v>6</v>
      </c>
      <c r="AE90" s="48">
        <f t="shared" si="79"/>
        <v>0.027777777777777776</v>
      </c>
      <c r="AF90" s="46">
        <f t="shared" si="80"/>
        <v>0</v>
      </c>
      <c r="AG90" s="47">
        <f t="shared" si="81"/>
        <v>-28.5</v>
      </c>
      <c r="AH90" s="15">
        <f t="shared" si="82"/>
        <v>0</v>
      </c>
      <c r="AI90" s="15" t="e">
        <f t="shared" si="83"/>
        <v>#DIV/0!</v>
      </c>
      <c r="AJ90" s="15" t="e">
        <f t="shared" si="84"/>
        <v>#NUM!</v>
      </c>
      <c r="AK90" s="15">
        <f t="shared" si="85"/>
        <v>15</v>
      </c>
      <c r="AL90" s="15">
        <f t="shared" si="86"/>
        <v>6</v>
      </c>
      <c r="AM90" s="49" t="e">
        <f t="shared" si="87"/>
        <v>#NUM!</v>
      </c>
    </row>
    <row r="91" spans="2:39" ht="15.75" hidden="1">
      <c r="B91" s="39" t="e">
        <f t="shared" si="65"/>
        <v>#NUM!</v>
      </c>
      <c r="C91" s="4">
        <f t="shared" si="66"/>
        <v>0</v>
      </c>
      <c r="J91" s="5"/>
      <c r="K91" s="6"/>
      <c r="L91" s="7"/>
      <c r="M91" s="7"/>
      <c r="N91" s="8"/>
      <c r="O91" s="8"/>
      <c r="P91" s="8"/>
      <c r="Q91" s="8"/>
      <c r="R91" s="8"/>
      <c r="S91" s="45">
        <f t="shared" si="67"/>
        <v>0</v>
      </c>
      <c r="T91" s="45">
        <f t="shared" si="68"/>
        <v>0</v>
      </c>
      <c r="U91" s="45">
        <f t="shared" si="69"/>
        <v>0</v>
      </c>
      <c r="V91" s="45">
        <f t="shared" si="70"/>
        <v>0</v>
      </c>
      <c r="W91" s="45">
        <f t="shared" si="71"/>
        <v>0</v>
      </c>
      <c r="X91" s="46">
        <f t="shared" si="72"/>
        <v>0</v>
      </c>
      <c r="Y91" s="47" t="e">
        <f t="shared" si="73"/>
        <v>#DIV/0!</v>
      </c>
      <c r="Z91" s="15">
        <f t="shared" si="74"/>
        <v>0</v>
      </c>
      <c r="AA91" s="15" t="e">
        <f t="shared" si="75"/>
        <v>#DIV/0!</v>
      </c>
      <c r="AB91" s="15" t="str">
        <f t="shared" si="76"/>
        <v>TEMPO MIN</v>
      </c>
      <c r="AC91" s="15">
        <f t="shared" si="77"/>
        <v>6</v>
      </c>
      <c r="AD91" s="15">
        <f t="shared" si="78"/>
        <v>6</v>
      </c>
      <c r="AE91" s="48">
        <f t="shared" si="79"/>
        <v>0.027777777777777776</v>
      </c>
      <c r="AF91" s="46">
        <f t="shared" si="80"/>
        <v>0</v>
      </c>
      <c r="AG91" s="47">
        <f t="shared" si="81"/>
        <v>-28.5</v>
      </c>
      <c r="AH91" s="15">
        <f t="shared" si="82"/>
        <v>0</v>
      </c>
      <c r="AI91" s="15" t="e">
        <f t="shared" si="83"/>
        <v>#DIV/0!</v>
      </c>
      <c r="AJ91" s="15" t="e">
        <f t="shared" si="84"/>
        <v>#NUM!</v>
      </c>
      <c r="AK91" s="15">
        <f t="shared" si="85"/>
        <v>15</v>
      </c>
      <c r="AL91" s="15">
        <f t="shared" si="86"/>
        <v>6</v>
      </c>
      <c r="AM91" s="49" t="e">
        <f t="shared" si="87"/>
        <v>#NUM!</v>
      </c>
    </row>
    <row r="92" spans="2:39" ht="15.75" hidden="1">
      <c r="B92" s="39" t="e">
        <f t="shared" si="65"/>
        <v>#NUM!</v>
      </c>
      <c r="C92" s="4">
        <f t="shared" si="66"/>
        <v>0</v>
      </c>
      <c r="J92" s="5"/>
      <c r="K92" s="6"/>
      <c r="L92" s="7"/>
      <c r="M92" s="7"/>
      <c r="N92" s="8"/>
      <c r="O92" s="8"/>
      <c r="P92" s="8"/>
      <c r="Q92" s="8"/>
      <c r="R92" s="8"/>
      <c r="S92" s="45">
        <f t="shared" si="67"/>
        <v>0</v>
      </c>
      <c r="T92" s="45">
        <f t="shared" si="68"/>
        <v>0</v>
      </c>
      <c r="U92" s="45">
        <f t="shared" si="69"/>
        <v>0</v>
      </c>
      <c r="V92" s="45">
        <f t="shared" si="70"/>
        <v>0</v>
      </c>
      <c r="W92" s="45">
        <f t="shared" si="71"/>
        <v>0</v>
      </c>
      <c r="X92" s="46">
        <f t="shared" si="72"/>
        <v>0</v>
      </c>
      <c r="Y92" s="47" t="e">
        <f t="shared" si="73"/>
        <v>#DIV/0!</v>
      </c>
      <c r="Z92" s="15">
        <f t="shared" si="74"/>
        <v>0</v>
      </c>
      <c r="AA92" s="15" t="e">
        <f t="shared" si="75"/>
        <v>#DIV/0!</v>
      </c>
      <c r="AB92" s="15" t="str">
        <f t="shared" si="76"/>
        <v>TEMPO MIN</v>
      </c>
      <c r="AC92" s="15">
        <f t="shared" si="77"/>
        <v>6</v>
      </c>
      <c r="AD92" s="15">
        <f t="shared" si="78"/>
        <v>6</v>
      </c>
      <c r="AE92" s="48">
        <f t="shared" si="79"/>
        <v>0.027777777777777776</v>
      </c>
      <c r="AF92" s="46">
        <f t="shared" si="80"/>
        <v>0</v>
      </c>
      <c r="AG92" s="47">
        <f t="shared" si="81"/>
        <v>-28.5</v>
      </c>
      <c r="AH92" s="15">
        <f t="shared" si="82"/>
        <v>0</v>
      </c>
      <c r="AI92" s="15" t="e">
        <f t="shared" si="83"/>
        <v>#DIV/0!</v>
      </c>
      <c r="AJ92" s="15" t="e">
        <f t="shared" si="84"/>
        <v>#NUM!</v>
      </c>
      <c r="AK92" s="15">
        <f t="shared" si="85"/>
        <v>15</v>
      </c>
      <c r="AL92" s="15">
        <f t="shared" si="86"/>
        <v>6</v>
      </c>
      <c r="AM92" s="49" t="e">
        <f t="shared" si="87"/>
        <v>#NUM!</v>
      </c>
    </row>
    <row r="93" spans="2:39" ht="15.75" hidden="1">
      <c r="B93" s="39" t="e">
        <f t="shared" si="65"/>
        <v>#NUM!</v>
      </c>
      <c r="C93" s="4">
        <f t="shared" si="66"/>
        <v>0</v>
      </c>
      <c r="J93" s="5"/>
      <c r="K93" s="6"/>
      <c r="L93" s="7"/>
      <c r="M93" s="7"/>
      <c r="N93" s="8"/>
      <c r="O93" s="8"/>
      <c r="P93" s="8"/>
      <c r="Q93" s="8"/>
      <c r="R93" s="8"/>
      <c r="S93" s="45">
        <f t="shared" si="67"/>
        <v>0</v>
      </c>
      <c r="T93" s="45">
        <f t="shared" si="68"/>
        <v>0</v>
      </c>
      <c r="U93" s="45">
        <f t="shared" si="69"/>
        <v>0</v>
      </c>
      <c r="V93" s="45">
        <f t="shared" si="70"/>
        <v>0</v>
      </c>
      <c r="W93" s="45">
        <f t="shared" si="71"/>
        <v>0</v>
      </c>
      <c r="X93" s="46">
        <f t="shared" si="72"/>
        <v>0</v>
      </c>
      <c r="Y93" s="47" t="e">
        <f t="shared" si="73"/>
        <v>#DIV/0!</v>
      </c>
      <c r="Z93" s="15">
        <f t="shared" si="74"/>
        <v>0</v>
      </c>
      <c r="AA93" s="15" t="e">
        <f t="shared" si="75"/>
        <v>#DIV/0!</v>
      </c>
      <c r="AB93" s="15" t="str">
        <f t="shared" si="76"/>
        <v>TEMPO MIN</v>
      </c>
      <c r="AC93" s="15">
        <f t="shared" si="77"/>
        <v>6</v>
      </c>
      <c r="AD93" s="15">
        <f t="shared" si="78"/>
        <v>6</v>
      </c>
      <c r="AE93" s="48">
        <f t="shared" si="79"/>
        <v>0.027777777777777776</v>
      </c>
      <c r="AF93" s="46">
        <f t="shared" si="80"/>
        <v>0</v>
      </c>
      <c r="AG93" s="47">
        <f t="shared" si="81"/>
        <v>-28.5</v>
      </c>
      <c r="AH93" s="15">
        <f t="shared" si="82"/>
        <v>0</v>
      </c>
      <c r="AI93" s="15" t="e">
        <f t="shared" si="83"/>
        <v>#DIV/0!</v>
      </c>
      <c r="AJ93" s="15" t="e">
        <f t="shared" si="84"/>
        <v>#NUM!</v>
      </c>
      <c r="AK93" s="15">
        <f t="shared" si="85"/>
        <v>15</v>
      </c>
      <c r="AL93" s="15">
        <f t="shared" si="86"/>
        <v>6</v>
      </c>
      <c r="AM93" s="49" t="e">
        <f t="shared" si="87"/>
        <v>#NUM!</v>
      </c>
    </row>
    <row r="94" spans="2:39" ht="15.75" hidden="1">
      <c r="B94" s="39" t="e">
        <f t="shared" si="65"/>
        <v>#NUM!</v>
      </c>
      <c r="C94" s="4">
        <f t="shared" si="66"/>
        <v>0</v>
      </c>
      <c r="J94" s="5"/>
      <c r="K94" s="6"/>
      <c r="L94" s="7"/>
      <c r="M94" s="7"/>
      <c r="N94" s="8"/>
      <c r="O94" s="8"/>
      <c r="P94" s="8"/>
      <c r="Q94" s="8"/>
      <c r="R94" s="8"/>
      <c r="S94" s="45">
        <f t="shared" si="67"/>
        <v>0</v>
      </c>
      <c r="T94" s="45">
        <f t="shared" si="68"/>
        <v>0</v>
      </c>
      <c r="U94" s="45">
        <f t="shared" si="69"/>
        <v>0</v>
      </c>
      <c r="V94" s="45">
        <f t="shared" si="70"/>
        <v>0</v>
      </c>
      <c r="W94" s="45">
        <f t="shared" si="71"/>
        <v>0</v>
      </c>
      <c r="X94" s="46">
        <f t="shared" si="72"/>
        <v>0</v>
      </c>
      <c r="Y94" s="47" t="e">
        <f t="shared" si="73"/>
        <v>#DIV/0!</v>
      </c>
      <c r="Z94" s="15">
        <f t="shared" si="74"/>
        <v>0</v>
      </c>
      <c r="AA94" s="15" t="e">
        <f t="shared" si="75"/>
        <v>#DIV/0!</v>
      </c>
      <c r="AB94" s="15" t="str">
        <f t="shared" si="76"/>
        <v>TEMPO MIN</v>
      </c>
      <c r="AC94" s="15">
        <f t="shared" si="77"/>
        <v>6</v>
      </c>
      <c r="AD94" s="15">
        <f t="shared" si="78"/>
        <v>6</v>
      </c>
      <c r="AE94" s="48">
        <f t="shared" si="79"/>
        <v>0.027777777777777776</v>
      </c>
      <c r="AF94" s="46">
        <f t="shared" si="80"/>
        <v>0</v>
      </c>
      <c r="AG94" s="47">
        <f t="shared" si="81"/>
        <v>-28.5</v>
      </c>
      <c r="AH94" s="15">
        <f t="shared" si="82"/>
        <v>0</v>
      </c>
      <c r="AI94" s="15" t="e">
        <f t="shared" si="83"/>
        <v>#DIV/0!</v>
      </c>
      <c r="AJ94" s="15" t="e">
        <f t="shared" si="84"/>
        <v>#NUM!</v>
      </c>
      <c r="AK94" s="15">
        <f t="shared" si="85"/>
        <v>15</v>
      </c>
      <c r="AL94" s="15">
        <f t="shared" si="86"/>
        <v>6</v>
      </c>
      <c r="AM94" s="49" t="e">
        <f t="shared" si="87"/>
        <v>#NUM!</v>
      </c>
    </row>
    <row r="95" spans="2:39" ht="15.75" hidden="1">
      <c r="B95" s="39" t="e">
        <f t="shared" si="65"/>
        <v>#NUM!</v>
      </c>
      <c r="C95" s="4">
        <f t="shared" si="66"/>
        <v>0</v>
      </c>
      <c r="J95" s="5"/>
      <c r="K95" s="6"/>
      <c r="L95" s="7"/>
      <c r="M95" s="7"/>
      <c r="N95" s="8"/>
      <c r="O95" s="8"/>
      <c r="P95" s="8"/>
      <c r="Q95" s="8"/>
      <c r="R95" s="8"/>
      <c r="S95" s="45">
        <f t="shared" si="67"/>
        <v>0</v>
      </c>
      <c r="T95" s="45">
        <f t="shared" si="68"/>
        <v>0</v>
      </c>
      <c r="U95" s="45">
        <f t="shared" si="69"/>
        <v>0</v>
      </c>
      <c r="V95" s="45">
        <f t="shared" si="70"/>
        <v>0</v>
      </c>
      <c r="W95" s="45">
        <f t="shared" si="71"/>
        <v>0</v>
      </c>
      <c r="X95" s="46">
        <f t="shared" si="72"/>
        <v>0</v>
      </c>
      <c r="Y95" s="47" t="e">
        <f t="shared" si="73"/>
        <v>#DIV/0!</v>
      </c>
      <c r="Z95" s="15">
        <f t="shared" si="74"/>
        <v>0</v>
      </c>
      <c r="AA95" s="15" t="e">
        <f t="shared" si="75"/>
        <v>#DIV/0!</v>
      </c>
      <c r="AB95" s="15" t="str">
        <f t="shared" si="76"/>
        <v>TEMPO MIN</v>
      </c>
      <c r="AC95" s="15">
        <f t="shared" si="77"/>
        <v>6</v>
      </c>
      <c r="AD95" s="15">
        <f t="shared" si="78"/>
        <v>6</v>
      </c>
      <c r="AE95" s="48">
        <f t="shared" si="79"/>
        <v>0.027777777777777776</v>
      </c>
      <c r="AF95" s="46">
        <f t="shared" si="80"/>
        <v>0</v>
      </c>
      <c r="AG95" s="47">
        <f t="shared" si="81"/>
        <v>-28.5</v>
      </c>
      <c r="AH95" s="15">
        <f t="shared" si="82"/>
        <v>0</v>
      </c>
      <c r="AI95" s="15" t="e">
        <f t="shared" si="83"/>
        <v>#DIV/0!</v>
      </c>
      <c r="AJ95" s="15" t="e">
        <f t="shared" si="84"/>
        <v>#NUM!</v>
      </c>
      <c r="AK95" s="15">
        <f t="shared" si="85"/>
        <v>15</v>
      </c>
      <c r="AL95" s="15">
        <f t="shared" si="86"/>
        <v>6</v>
      </c>
      <c r="AM95" s="49" t="e">
        <f t="shared" si="87"/>
        <v>#NUM!</v>
      </c>
    </row>
    <row r="96" spans="2:39" ht="15.75" hidden="1">
      <c r="B96" s="39" t="e">
        <f t="shared" si="65"/>
        <v>#NUM!</v>
      </c>
      <c r="C96" s="4">
        <f t="shared" si="66"/>
        <v>0</v>
      </c>
      <c r="J96" s="5"/>
      <c r="K96" s="6"/>
      <c r="L96" s="7"/>
      <c r="M96" s="7"/>
      <c r="N96" s="8"/>
      <c r="O96" s="8"/>
      <c r="P96" s="8"/>
      <c r="Q96" s="8"/>
      <c r="R96" s="8"/>
      <c r="S96" s="45">
        <f t="shared" si="67"/>
        <v>0</v>
      </c>
      <c r="T96" s="45">
        <f t="shared" si="68"/>
        <v>0</v>
      </c>
      <c r="U96" s="45">
        <f t="shared" si="69"/>
        <v>0</v>
      </c>
      <c r="V96" s="45">
        <f t="shared" si="70"/>
        <v>0</v>
      </c>
      <c r="W96" s="45">
        <f t="shared" si="71"/>
        <v>0</v>
      </c>
      <c r="X96" s="46">
        <f t="shared" si="72"/>
        <v>0</v>
      </c>
      <c r="Y96" s="47" t="e">
        <f t="shared" si="73"/>
        <v>#DIV/0!</v>
      </c>
      <c r="Z96" s="15">
        <f t="shared" si="74"/>
        <v>0</v>
      </c>
      <c r="AA96" s="15" t="e">
        <f t="shared" si="75"/>
        <v>#DIV/0!</v>
      </c>
      <c r="AB96" s="15" t="str">
        <f t="shared" si="76"/>
        <v>TEMPO MIN</v>
      </c>
      <c r="AC96" s="15">
        <f t="shared" si="77"/>
        <v>6</v>
      </c>
      <c r="AD96" s="15">
        <f t="shared" si="78"/>
        <v>6</v>
      </c>
      <c r="AE96" s="48">
        <f t="shared" si="79"/>
        <v>0.027777777777777776</v>
      </c>
      <c r="AF96" s="46">
        <f t="shared" si="80"/>
        <v>0</v>
      </c>
      <c r="AG96" s="47">
        <f t="shared" si="81"/>
        <v>-28.5</v>
      </c>
      <c r="AH96" s="15">
        <f t="shared" si="82"/>
        <v>0</v>
      </c>
      <c r="AI96" s="15" t="e">
        <f t="shared" si="83"/>
        <v>#DIV/0!</v>
      </c>
      <c r="AJ96" s="15" t="e">
        <f t="shared" si="84"/>
        <v>#NUM!</v>
      </c>
      <c r="AK96" s="15">
        <f t="shared" si="85"/>
        <v>15</v>
      </c>
      <c r="AL96" s="15">
        <f t="shared" si="86"/>
        <v>6</v>
      </c>
      <c r="AM96" s="49" t="e">
        <f t="shared" si="87"/>
        <v>#NUM!</v>
      </c>
    </row>
    <row r="97" spans="2:39" ht="15.75" hidden="1">
      <c r="B97" s="39" t="e">
        <f t="shared" si="65"/>
        <v>#NUM!</v>
      </c>
      <c r="C97" s="4">
        <f t="shared" si="66"/>
        <v>0</v>
      </c>
      <c r="J97" s="5"/>
      <c r="K97" s="6"/>
      <c r="L97" s="7"/>
      <c r="M97" s="7"/>
      <c r="N97" s="8"/>
      <c r="O97" s="8"/>
      <c r="P97" s="8"/>
      <c r="Q97" s="8"/>
      <c r="R97" s="8"/>
      <c r="S97" s="45">
        <f t="shared" si="67"/>
        <v>0</v>
      </c>
      <c r="T97" s="45">
        <f t="shared" si="68"/>
        <v>0</v>
      </c>
      <c r="U97" s="45">
        <f t="shared" si="69"/>
        <v>0</v>
      </c>
      <c r="V97" s="45">
        <f t="shared" si="70"/>
        <v>0</v>
      </c>
      <c r="W97" s="45">
        <f t="shared" si="71"/>
        <v>0</v>
      </c>
      <c r="X97" s="46">
        <f t="shared" si="72"/>
        <v>0</v>
      </c>
      <c r="Y97" s="47" t="e">
        <f t="shared" si="73"/>
        <v>#DIV/0!</v>
      </c>
      <c r="Z97" s="15">
        <f t="shared" si="74"/>
        <v>0</v>
      </c>
      <c r="AA97" s="15" t="e">
        <f t="shared" si="75"/>
        <v>#DIV/0!</v>
      </c>
      <c r="AB97" s="15" t="str">
        <f t="shared" si="76"/>
        <v>TEMPO MIN</v>
      </c>
      <c r="AC97" s="15">
        <f t="shared" si="77"/>
        <v>6</v>
      </c>
      <c r="AD97" s="15">
        <f t="shared" si="78"/>
        <v>6</v>
      </c>
      <c r="AE97" s="48">
        <f t="shared" si="79"/>
        <v>0.027777777777777776</v>
      </c>
      <c r="AF97" s="46">
        <f t="shared" si="80"/>
        <v>0</v>
      </c>
      <c r="AG97" s="47">
        <f t="shared" si="81"/>
        <v>-28.5</v>
      </c>
      <c r="AH97" s="15">
        <f t="shared" si="82"/>
        <v>0</v>
      </c>
      <c r="AI97" s="15" t="e">
        <f t="shared" si="83"/>
        <v>#DIV/0!</v>
      </c>
      <c r="AJ97" s="15" t="e">
        <f t="shared" si="84"/>
        <v>#NUM!</v>
      </c>
      <c r="AK97" s="15">
        <f t="shared" si="85"/>
        <v>15</v>
      </c>
      <c r="AL97" s="15">
        <f t="shared" si="86"/>
        <v>6</v>
      </c>
      <c r="AM97" s="49" t="e">
        <f t="shared" si="87"/>
        <v>#NUM!</v>
      </c>
    </row>
    <row r="98" spans="2:39" ht="15.75" hidden="1">
      <c r="B98" s="39" t="e">
        <f t="shared" si="65"/>
        <v>#NUM!</v>
      </c>
      <c r="C98" s="4">
        <f t="shared" si="66"/>
        <v>0</v>
      </c>
      <c r="J98" s="5"/>
      <c r="K98" s="6"/>
      <c r="L98" s="7"/>
      <c r="M98" s="7"/>
      <c r="N98" s="8"/>
      <c r="O98" s="8"/>
      <c r="P98" s="8"/>
      <c r="Q98" s="8"/>
      <c r="R98" s="8"/>
      <c r="S98" s="45">
        <f t="shared" si="67"/>
        <v>0</v>
      </c>
      <c r="T98" s="45">
        <f t="shared" si="68"/>
        <v>0</v>
      </c>
      <c r="U98" s="45">
        <f t="shared" si="69"/>
        <v>0</v>
      </c>
      <c r="V98" s="45">
        <f t="shared" si="70"/>
        <v>0</v>
      </c>
      <c r="W98" s="45">
        <f t="shared" si="71"/>
        <v>0</v>
      </c>
      <c r="X98" s="46">
        <f t="shared" si="72"/>
        <v>0</v>
      </c>
      <c r="Y98" s="47" t="e">
        <f t="shared" si="73"/>
        <v>#DIV/0!</v>
      </c>
      <c r="Z98" s="15">
        <f t="shared" si="74"/>
        <v>0</v>
      </c>
      <c r="AA98" s="15" t="e">
        <f t="shared" si="75"/>
        <v>#DIV/0!</v>
      </c>
      <c r="AB98" s="15" t="str">
        <f t="shared" si="76"/>
        <v>TEMPO MIN</v>
      </c>
      <c r="AC98" s="15">
        <f t="shared" si="77"/>
        <v>6</v>
      </c>
      <c r="AD98" s="15">
        <f t="shared" si="78"/>
        <v>6</v>
      </c>
      <c r="AE98" s="48">
        <f t="shared" si="79"/>
        <v>0.027777777777777776</v>
      </c>
      <c r="AF98" s="46">
        <f t="shared" si="80"/>
        <v>0</v>
      </c>
      <c r="AG98" s="47">
        <f t="shared" si="81"/>
        <v>-28.5</v>
      </c>
      <c r="AH98" s="15">
        <f t="shared" si="82"/>
        <v>0</v>
      </c>
      <c r="AI98" s="15" t="e">
        <f t="shared" si="83"/>
        <v>#DIV/0!</v>
      </c>
      <c r="AJ98" s="15" t="e">
        <f t="shared" si="84"/>
        <v>#NUM!</v>
      </c>
      <c r="AK98" s="15">
        <f t="shared" si="85"/>
        <v>15</v>
      </c>
      <c r="AL98" s="15">
        <f t="shared" si="86"/>
        <v>6</v>
      </c>
      <c r="AM98" s="49" t="e">
        <f t="shared" si="87"/>
        <v>#NUM!</v>
      </c>
    </row>
    <row r="99" spans="2:39" ht="15.75" hidden="1">
      <c r="B99" s="39" t="e">
        <f t="shared" si="65"/>
        <v>#NUM!</v>
      </c>
      <c r="C99" s="4">
        <f t="shared" si="66"/>
        <v>0</v>
      </c>
      <c r="J99" s="5"/>
      <c r="K99" s="6"/>
      <c r="L99" s="7"/>
      <c r="M99" s="7"/>
      <c r="N99" s="8"/>
      <c r="O99" s="8"/>
      <c r="P99" s="8"/>
      <c r="Q99" s="8"/>
      <c r="R99" s="8"/>
      <c r="S99" s="45">
        <f t="shared" si="67"/>
        <v>0</v>
      </c>
      <c r="T99" s="45">
        <f t="shared" si="68"/>
        <v>0</v>
      </c>
      <c r="U99" s="45">
        <f t="shared" si="69"/>
        <v>0</v>
      </c>
      <c r="V99" s="45">
        <f t="shared" si="70"/>
        <v>0</v>
      </c>
      <c r="W99" s="45">
        <f t="shared" si="71"/>
        <v>0</v>
      </c>
      <c r="X99" s="46">
        <f t="shared" si="72"/>
        <v>0</v>
      </c>
      <c r="Y99" s="47" t="e">
        <f t="shared" si="73"/>
        <v>#DIV/0!</v>
      </c>
      <c r="Z99" s="15">
        <f t="shared" si="74"/>
        <v>0</v>
      </c>
      <c r="AA99" s="15" t="e">
        <f t="shared" si="75"/>
        <v>#DIV/0!</v>
      </c>
      <c r="AB99" s="15" t="str">
        <f t="shared" si="76"/>
        <v>TEMPO MIN</v>
      </c>
      <c r="AC99" s="15">
        <f t="shared" si="77"/>
        <v>6</v>
      </c>
      <c r="AD99" s="15">
        <f t="shared" si="78"/>
        <v>6</v>
      </c>
      <c r="AE99" s="48">
        <f t="shared" si="79"/>
        <v>0.027777777777777776</v>
      </c>
      <c r="AF99" s="46">
        <f t="shared" si="80"/>
        <v>0</v>
      </c>
      <c r="AG99" s="47">
        <f t="shared" si="81"/>
        <v>-28.5</v>
      </c>
      <c r="AH99" s="15">
        <f t="shared" si="82"/>
        <v>0</v>
      </c>
      <c r="AI99" s="15" t="e">
        <f t="shared" si="83"/>
        <v>#DIV/0!</v>
      </c>
      <c r="AJ99" s="15" t="e">
        <f t="shared" si="84"/>
        <v>#NUM!</v>
      </c>
      <c r="AK99" s="15">
        <f t="shared" si="85"/>
        <v>15</v>
      </c>
      <c r="AL99" s="15">
        <f t="shared" si="86"/>
        <v>6</v>
      </c>
      <c r="AM99" s="49" t="e">
        <f t="shared" si="87"/>
        <v>#NUM!</v>
      </c>
    </row>
    <row r="100" ht="15.75" hidden="1" thickBot="1">
      <c r="D100" s="20"/>
    </row>
    <row r="101" spans="10:29" ht="24" hidden="1" thickBot="1">
      <c r="J101" s="12"/>
      <c r="L101" s="13" t="s">
        <v>46</v>
      </c>
      <c r="AB101" s="25"/>
      <c r="AC101" s="25"/>
    </row>
    <row r="102" spans="28:31" ht="15" hidden="1">
      <c r="AB102" s="25"/>
      <c r="AC102" s="25"/>
      <c r="AE102" s="25"/>
    </row>
    <row r="103" spans="2:39" ht="15.75" hidden="1">
      <c r="B103" s="39" t="e">
        <f>AM103</f>
        <v>#NUM!</v>
      </c>
      <c r="C103" s="4">
        <f>K103</f>
        <v>0</v>
      </c>
      <c r="J103" s="5"/>
      <c r="K103" s="6"/>
      <c r="L103" s="7"/>
      <c r="M103" s="7"/>
      <c r="N103" s="8"/>
      <c r="O103" s="8"/>
      <c r="P103" s="8"/>
      <c r="Q103" s="8"/>
      <c r="R103" s="8"/>
      <c r="S103" s="45">
        <f>TIME(HOUR(N103),MINUTE(N103),0)</f>
        <v>0</v>
      </c>
      <c r="T103" s="45">
        <f>TIME(HOUR(O103),MINUTE(O103),0)</f>
        <v>0</v>
      </c>
      <c r="U103" s="45">
        <f>TIME(HOUR(P103),MINUTE(P103),0)</f>
        <v>0</v>
      </c>
      <c r="V103" s="45">
        <f>TIME(HOUR(Q103),MINUTE(Q103),0)</f>
        <v>0</v>
      </c>
      <c r="W103" s="45">
        <f>TIME(HOUR(R103),MINUTE(R103),0)</f>
        <v>0</v>
      </c>
      <c r="X103" s="46">
        <f>MAX($D$6,MINUTE(U103-T103))</f>
        <v>0</v>
      </c>
      <c r="Y103" s="47" t="e">
        <f>$D$2/((T103-S103)/$F$1)</f>
        <v>#DIV/0!</v>
      </c>
      <c r="Z103" s="15">
        <f>(D103+E103)/2</f>
        <v>0</v>
      </c>
      <c r="AA103" s="15" t="e">
        <f>(Y103*2-D$4)*100/(Z103)</f>
        <v>#DIV/0!</v>
      </c>
      <c r="AB103" s="15" t="str">
        <f>IF(TIME(HOUR(T103-S103),MINUTE(T103-S103),0)&gt;$G$4,"TEMPO MAX",IF(TIME(HOUR(T103-S103),MINUTE(T103-S103+$G$1*3),0)&lt;$G$3,"TEMPO MIN",""))</f>
        <v>TEMPO MIN</v>
      </c>
      <c r="AC103" s="15">
        <f>IF($G$3&gt;T103-S103,MINUTE($G$3-(T103-S103)),0)</f>
        <v>6</v>
      </c>
      <c r="AD103" s="15">
        <f>VLOOKUP(AC103,$J$2:$K$5,2,1)</f>
        <v>6</v>
      </c>
      <c r="AE103" s="48">
        <f>TIME(HOUR(O103+$D$5),MINUTE(O103+$D$5),0)</f>
        <v>0.027777777777777776</v>
      </c>
      <c r="AF103" s="46">
        <f>MAX($E$6,MINUTE(W103-V103))</f>
        <v>0</v>
      </c>
      <c r="AG103" s="47">
        <f>$E$2/((V103-AE103)/$F$1)</f>
        <v>-28.5</v>
      </c>
      <c r="AH103" s="15">
        <f>(F103+G103)/2</f>
        <v>0</v>
      </c>
      <c r="AI103" s="15" t="e">
        <f>(AG103*2-$E$4)*100/(AH103)</f>
        <v>#DIV/0!</v>
      </c>
      <c r="AJ103" s="15" t="e">
        <f>IF(TIME(HOUR(Q103-AE103),MINUTE(Q103-AE103),0)&gt;$H$4,"TEMPO MAX",IF(TIME(HOUR(Q103-AE103),MINUTE(Q103-AE103+$G$1*3),0)&lt;$H$3,"TEMPO MIN",""))</f>
        <v>#NUM!</v>
      </c>
      <c r="AK103" s="15">
        <f>IF($H$3&gt;V103-AE103,MINUTE($H$3-(V103-AE103)),0)</f>
        <v>15</v>
      </c>
      <c r="AL103" s="15">
        <f>VLOOKUP(AK103,$J$2:$K$5,2,1)</f>
        <v>6</v>
      </c>
      <c r="AM103" s="49" t="e">
        <f>IF(OR(AJ103&lt;&gt;"",AB103&lt;&gt;"",H103&lt;&gt;""),0,AA103+AI103-AL103-AD103)</f>
        <v>#NUM!</v>
      </c>
    </row>
    <row r="104" spans="2:39" ht="15.75" hidden="1">
      <c r="B104" s="39" t="e">
        <f aca="true" t="shared" si="88" ref="B104:B119">AM104</f>
        <v>#NUM!</v>
      </c>
      <c r="C104" s="4">
        <f aca="true" t="shared" si="89" ref="C104:C119">K104</f>
        <v>0</v>
      </c>
      <c r="J104" s="5"/>
      <c r="K104" s="6"/>
      <c r="L104" s="7"/>
      <c r="M104" s="7"/>
      <c r="N104" s="8"/>
      <c r="O104" s="8"/>
      <c r="P104" s="8"/>
      <c r="Q104" s="8"/>
      <c r="R104" s="8"/>
      <c r="S104" s="45">
        <f aca="true" t="shared" si="90" ref="S104:S119">TIME(HOUR(N104),MINUTE(N104),0)</f>
        <v>0</v>
      </c>
      <c r="T104" s="45">
        <f aca="true" t="shared" si="91" ref="T104:T119">TIME(HOUR(O104),MINUTE(O104),0)</f>
        <v>0</v>
      </c>
      <c r="U104" s="45">
        <f aca="true" t="shared" si="92" ref="U104:U119">TIME(HOUR(P104),MINUTE(P104),0)</f>
        <v>0</v>
      </c>
      <c r="V104" s="45">
        <f aca="true" t="shared" si="93" ref="V104:V119">TIME(HOUR(Q104),MINUTE(Q104),0)</f>
        <v>0</v>
      </c>
      <c r="W104" s="45">
        <f aca="true" t="shared" si="94" ref="W104:W119">TIME(HOUR(R104),MINUTE(R104),0)</f>
        <v>0</v>
      </c>
      <c r="X104" s="46">
        <f aca="true" t="shared" si="95" ref="X104:X119">MAX($D$6,MINUTE(U104-T104))</f>
        <v>0</v>
      </c>
      <c r="Y104" s="47" t="e">
        <f aca="true" t="shared" si="96" ref="Y104:Y119">$D$2/((T104-S104)/$F$1)</f>
        <v>#DIV/0!</v>
      </c>
      <c r="Z104" s="15">
        <f aca="true" t="shared" si="97" ref="Z104:Z119">(D104+E104)/2</f>
        <v>0</v>
      </c>
      <c r="AA104" s="15" t="e">
        <f aca="true" t="shared" si="98" ref="AA104:AA119">(Y104*2-D$4)*100/(Z104)</f>
        <v>#DIV/0!</v>
      </c>
      <c r="AB104" s="15" t="str">
        <f aca="true" t="shared" si="99" ref="AB104:AB119">IF(TIME(HOUR(T104-S104),MINUTE(T104-S104),0)&gt;$G$4,"TEMPO MAX",IF(TIME(HOUR(T104-S104),MINUTE(T104-S104+$G$1*3),0)&lt;$G$3,"TEMPO MIN",""))</f>
        <v>TEMPO MIN</v>
      </c>
      <c r="AC104" s="15">
        <f aca="true" t="shared" si="100" ref="AC104:AC119">IF($G$3&gt;T104-S104,MINUTE($G$3-(T104-S104)),0)</f>
        <v>6</v>
      </c>
      <c r="AD104" s="15">
        <f aca="true" t="shared" si="101" ref="AD104:AD119">VLOOKUP(AC104,$J$2:$K$5,2,1)</f>
        <v>6</v>
      </c>
      <c r="AE104" s="48">
        <f aca="true" t="shared" si="102" ref="AE104:AE119">TIME(HOUR(O104+$D$5),MINUTE(O104+$D$5),0)</f>
        <v>0.027777777777777776</v>
      </c>
      <c r="AF104" s="46">
        <f aca="true" t="shared" si="103" ref="AF104:AF119">MAX($E$6,MINUTE(W104-V104))</f>
        <v>0</v>
      </c>
      <c r="AG104" s="47">
        <f aca="true" t="shared" si="104" ref="AG104:AG119">$E$2/((V104-AE104)/$F$1)</f>
        <v>-28.5</v>
      </c>
      <c r="AH104" s="15">
        <f aca="true" t="shared" si="105" ref="AH104:AH119">(F104+G104)/2</f>
        <v>0</v>
      </c>
      <c r="AI104" s="15" t="e">
        <f aca="true" t="shared" si="106" ref="AI104:AI119">(AG104*2-$E$4)*100/(AH104)</f>
        <v>#DIV/0!</v>
      </c>
      <c r="AJ104" s="15" t="e">
        <f aca="true" t="shared" si="107" ref="AJ104:AJ119">IF(TIME(HOUR(Q104-AE104),MINUTE(Q104-AE104),0)&gt;$H$4,"TEMPO MAX",IF(TIME(HOUR(Q104-AE104),MINUTE(Q104-AE104+$G$1*3),0)&lt;$H$3,"TEMPO MIN",""))</f>
        <v>#NUM!</v>
      </c>
      <c r="AK104" s="15">
        <f aca="true" t="shared" si="108" ref="AK104:AK119">IF($H$3&gt;V104-AE104,MINUTE($H$3-(V104-AE104)),0)</f>
        <v>15</v>
      </c>
      <c r="AL104" s="15">
        <f aca="true" t="shared" si="109" ref="AL104:AL119">VLOOKUP(AK104,$J$2:$K$5,2,1)</f>
        <v>6</v>
      </c>
      <c r="AM104" s="49" t="e">
        <f aca="true" t="shared" si="110" ref="AM104:AM119">IF(OR(AJ104&lt;&gt;"",AB104&lt;&gt;"",H104&lt;&gt;""),0,AA104+AI104-AL104-AD104)</f>
        <v>#NUM!</v>
      </c>
    </row>
    <row r="105" spans="2:39" ht="15.75" hidden="1">
      <c r="B105" s="39" t="e">
        <f t="shared" si="88"/>
        <v>#NUM!</v>
      </c>
      <c r="C105" s="4">
        <f t="shared" si="89"/>
        <v>0</v>
      </c>
      <c r="J105" s="5"/>
      <c r="K105" s="6"/>
      <c r="L105" s="7"/>
      <c r="M105" s="7"/>
      <c r="N105" s="8"/>
      <c r="O105" s="8"/>
      <c r="P105" s="8"/>
      <c r="Q105" s="8"/>
      <c r="R105" s="8"/>
      <c r="S105" s="45">
        <f t="shared" si="90"/>
        <v>0</v>
      </c>
      <c r="T105" s="45">
        <f t="shared" si="91"/>
        <v>0</v>
      </c>
      <c r="U105" s="45">
        <f t="shared" si="92"/>
        <v>0</v>
      </c>
      <c r="V105" s="45">
        <f t="shared" si="93"/>
        <v>0</v>
      </c>
      <c r="W105" s="45">
        <f t="shared" si="94"/>
        <v>0</v>
      </c>
      <c r="X105" s="46">
        <f t="shared" si="95"/>
        <v>0</v>
      </c>
      <c r="Y105" s="47" t="e">
        <f t="shared" si="96"/>
        <v>#DIV/0!</v>
      </c>
      <c r="Z105" s="15">
        <f t="shared" si="97"/>
        <v>0</v>
      </c>
      <c r="AA105" s="15" t="e">
        <f t="shared" si="98"/>
        <v>#DIV/0!</v>
      </c>
      <c r="AB105" s="15" t="str">
        <f t="shared" si="99"/>
        <v>TEMPO MIN</v>
      </c>
      <c r="AC105" s="15">
        <f t="shared" si="100"/>
        <v>6</v>
      </c>
      <c r="AD105" s="15">
        <f t="shared" si="101"/>
        <v>6</v>
      </c>
      <c r="AE105" s="48">
        <f t="shared" si="102"/>
        <v>0.027777777777777776</v>
      </c>
      <c r="AF105" s="46">
        <f t="shared" si="103"/>
        <v>0</v>
      </c>
      <c r="AG105" s="47">
        <f t="shared" si="104"/>
        <v>-28.5</v>
      </c>
      <c r="AH105" s="15">
        <f t="shared" si="105"/>
        <v>0</v>
      </c>
      <c r="AI105" s="15" t="e">
        <f t="shared" si="106"/>
        <v>#DIV/0!</v>
      </c>
      <c r="AJ105" s="15" t="e">
        <f t="shared" si="107"/>
        <v>#NUM!</v>
      </c>
      <c r="AK105" s="15">
        <f t="shared" si="108"/>
        <v>15</v>
      </c>
      <c r="AL105" s="15">
        <f t="shared" si="109"/>
        <v>6</v>
      </c>
      <c r="AM105" s="49" t="e">
        <f t="shared" si="110"/>
        <v>#NUM!</v>
      </c>
    </row>
    <row r="106" spans="2:39" ht="15.75" hidden="1">
      <c r="B106" s="39" t="e">
        <f t="shared" si="88"/>
        <v>#NUM!</v>
      </c>
      <c r="C106" s="4">
        <f t="shared" si="89"/>
        <v>0</v>
      </c>
      <c r="J106" s="5"/>
      <c r="K106" s="6"/>
      <c r="L106" s="7"/>
      <c r="M106" s="7"/>
      <c r="N106" s="8"/>
      <c r="O106" s="8"/>
      <c r="P106" s="8"/>
      <c r="Q106" s="8"/>
      <c r="R106" s="8"/>
      <c r="S106" s="45">
        <f t="shared" si="90"/>
        <v>0</v>
      </c>
      <c r="T106" s="45">
        <f t="shared" si="91"/>
        <v>0</v>
      </c>
      <c r="U106" s="45">
        <f t="shared" si="92"/>
        <v>0</v>
      </c>
      <c r="V106" s="45">
        <f t="shared" si="93"/>
        <v>0</v>
      </c>
      <c r="W106" s="45">
        <f t="shared" si="94"/>
        <v>0</v>
      </c>
      <c r="X106" s="46">
        <f t="shared" si="95"/>
        <v>0</v>
      </c>
      <c r="Y106" s="47" t="e">
        <f t="shared" si="96"/>
        <v>#DIV/0!</v>
      </c>
      <c r="Z106" s="15">
        <f t="shared" si="97"/>
        <v>0</v>
      </c>
      <c r="AA106" s="15" t="e">
        <f t="shared" si="98"/>
        <v>#DIV/0!</v>
      </c>
      <c r="AB106" s="15" t="str">
        <f t="shared" si="99"/>
        <v>TEMPO MIN</v>
      </c>
      <c r="AC106" s="15">
        <f t="shared" si="100"/>
        <v>6</v>
      </c>
      <c r="AD106" s="15">
        <f t="shared" si="101"/>
        <v>6</v>
      </c>
      <c r="AE106" s="48">
        <f t="shared" si="102"/>
        <v>0.027777777777777776</v>
      </c>
      <c r="AF106" s="46">
        <f t="shared" si="103"/>
        <v>0</v>
      </c>
      <c r="AG106" s="47">
        <f t="shared" si="104"/>
        <v>-28.5</v>
      </c>
      <c r="AH106" s="15">
        <f t="shared" si="105"/>
        <v>0</v>
      </c>
      <c r="AI106" s="15" t="e">
        <f t="shared" si="106"/>
        <v>#DIV/0!</v>
      </c>
      <c r="AJ106" s="15" t="e">
        <f t="shared" si="107"/>
        <v>#NUM!</v>
      </c>
      <c r="AK106" s="15">
        <f t="shared" si="108"/>
        <v>15</v>
      </c>
      <c r="AL106" s="15">
        <f t="shared" si="109"/>
        <v>6</v>
      </c>
      <c r="AM106" s="49" t="e">
        <f t="shared" si="110"/>
        <v>#NUM!</v>
      </c>
    </row>
    <row r="107" spans="2:39" ht="15.75" hidden="1">
      <c r="B107" s="39" t="e">
        <f t="shared" si="88"/>
        <v>#NUM!</v>
      </c>
      <c r="C107" s="4">
        <f t="shared" si="89"/>
        <v>0</v>
      </c>
      <c r="J107" s="5"/>
      <c r="K107" s="6"/>
      <c r="L107" s="7"/>
      <c r="M107" s="7"/>
      <c r="N107" s="8"/>
      <c r="O107" s="8"/>
      <c r="P107" s="8"/>
      <c r="Q107" s="8"/>
      <c r="R107" s="8"/>
      <c r="S107" s="45">
        <f t="shared" si="90"/>
        <v>0</v>
      </c>
      <c r="T107" s="45">
        <f t="shared" si="91"/>
        <v>0</v>
      </c>
      <c r="U107" s="45">
        <f t="shared" si="92"/>
        <v>0</v>
      </c>
      <c r="V107" s="45">
        <f t="shared" si="93"/>
        <v>0</v>
      </c>
      <c r="W107" s="45">
        <f t="shared" si="94"/>
        <v>0</v>
      </c>
      <c r="X107" s="46">
        <f t="shared" si="95"/>
        <v>0</v>
      </c>
      <c r="Y107" s="47" t="e">
        <f t="shared" si="96"/>
        <v>#DIV/0!</v>
      </c>
      <c r="Z107" s="15">
        <f t="shared" si="97"/>
        <v>0</v>
      </c>
      <c r="AA107" s="15" t="e">
        <f t="shared" si="98"/>
        <v>#DIV/0!</v>
      </c>
      <c r="AB107" s="15" t="str">
        <f t="shared" si="99"/>
        <v>TEMPO MIN</v>
      </c>
      <c r="AC107" s="15">
        <f t="shared" si="100"/>
        <v>6</v>
      </c>
      <c r="AD107" s="15">
        <f t="shared" si="101"/>
        <v>6</v>
      </c>
      <c r="AE107" s="48">
        <f t="shared" si="102"/>
        <v>0.027777777777777776</v>
      </c>
      <c r="AF107" s="46">
        <f t="shared" si="103"/>
        <v>0</v>
      </c>
      <c r="AG107" s="47">
        <f t="shared" si="104"/>
        <v>-28.5</v>
      </c>
      <c r="AH107" s="15">
        <f t="shared" si="105"/>
        <v>0</v>
      </c>
      <c r="AI107" s="15" t="e">
        <f t="shared" si="106"/>
        <v>#DIV/0!</v>
      </c>
      <c r="AJ107" s="15" t="e">
        <f t="shared" si="107"/>
        <v>#NUM!</v>
      </c>
      <c r="AK107" s="15">
        <f t="shared" si="108"/>
        <v>15</v>
      </c>
      <c r="AL107" s="15">
        <f t="shared" si="109"/>
        <v>6</v>
      </c>
      <c r="AM107" s="49" t="e">
        <f t="shared" si="110"/>
        <v>#NUM!</v>
      </c>
    </row>
    <row r="108" spans="2:39" ht="15.75" hidden="1">
      <c r="B108" s="39" t="e">
        <f t="shared" si="88"/>
        <v>#NUM!</v>
      </c>
      <c r="C108" s="4">
        <f t="shared" si="89"/>
        <v>0</v>
      </c>
      <c r="J108" s="5"/>
      <c r="K108" s="6"/>
      <c r="L108" s="7"/>
      <c r="M108" s="7"/>
      <c r="N108" s="8"/>
      <c r="O108" s="8"/>
      <c r="P108" s="8"/>
      <c r="Q108" s="8"/>
      <c r="R108" s="8"/>
      <c r="S108" s="45">
        <f t="shared" si="90"/>
        <v>0</v>
      </c>
      <c r="T108" s="45">
        <f t="shared" si="91"/>
        <v>0</v>
      </c>
      <c r="U108" s="45">
        <f t="shared" si="92"/>
        <v>0</v>
      </c>
      <c r="V108" s="45">
        <f t="shared" si="93"/>
        <v>0</v>
      </c>
      <c r="W108" s="45">
        <f t="shared" si="94"/>
        <v>0</v>
      </c>
      <c r="X108" s="46">
        <f t="shared" si="95"/>
        <v>0</v>
      </c>
      <c r="Y108" s="47" t="e">
        <f t="shared" si="96"/>
        <v>#DIV/0!</v>
      </c>
      <c r="Z108" s="15">
        <f t="shared" si="97"/>
        <v>0</v>
      </c>
      <c r="AA108" s="15" t="e">
        <f t="shared" si="98"/>
        <v>#DIV/0!</v>
      </c>
      <c r="AB108" s="15" t="str">
        <f t="shared" si="99"/>
        <v>TEMPO MIN</v>
      </c>
      <c r="AC108" s="15">
        <f t="shared" si="100"/>
        <v>6</v>
      </c>
      <c r="AD108" s="15">
        <f t="shared" si="101"/>
        <v>6</v>
      </c>
      <c r="AE108" s="48">
        <f t="shared" si="102"/>
        <v>0.027777777777777776</v>
      </c>
      <c r="AF108" s="46">
        <f t="shared" si="103"/>
        <v>0</v>
      </c>
      <c r="AG108" s="47">
        <f t="shared" si="104"/>
        <v>-28.5</v>
      </c>
      <c r="AH108" s="15">
        <f t="shared" si="105"/>
        <v>0</v>
      </c>
      <c r="AI108" s="15" t="e">
        <f t="shared" si="106"/>
        <v>#DIV/0!</v>
      </c>
      <c r="AJ108" s="15" t="e">
        <f t="shared" si="107"/>
        <v>#NUM!</v>
      </c>
      <c r="AK108" s="15">
        <f t="shared" si="108"/>
        <v>15</v>
      </c>
      <c r="AL108" s="15">
        <f t="shared" si="109"/>
        <v>6</v>
      </c>
      <c r="AM108" s="49" t="e">
        <f t="shared" si="110"/>
        <v>#NUM!</v>
      </c>
    </row>
    <row r="109" spans="2:39" ht="15.75" hidden="1">
      <c r="B109" s="39" t="e">
        <f t="shared" si="88"/>
        <v>#NUM!</v>
      </c>
      <c r="C109" s="4">
        <f t="shared" si="89"/>
        <v>0</v>
      </c>
      <c r="J109" s="5"/>
      <c r="K109" s="6"/>
      <c r="L109" s="7"/>
      <c r="M109" s="7"/>
      <c r="N109" s="8"/>
      <c r="O109" s="8"/>
      <c r="P109" s="8"/>
      <c r="Q109" s="8"/>
      <c r="R109" s="8"/>
      <c r="S109" s="45">
        <f t="shared" si="90"/>
        <v>0</v>
      </c>
      <c r="T109" s="45">
        <f t="shared" si="91"/>
        <v>0</v>
      </c>
      <c r="U109" s="45">
        <f t="shared" si="92"/>
        <v>0</v>
      </c>
      <c r="V109" s="45">
        <f t="shared" si="93"/>
        <v>0</v>
      </c>
      <c r="W109" s="45">
        <f t="shared" si="94"/>
        <v>0</v>
      </c>
      <c r="X109" s="46">
        <f t="shared" si="95"/>
        <v>0</v>
      </c>
      <c r="Y109" s="47" t="e">
        <f t="shared" si="96"/>
        <v>#DIV/0!</v>
      </c>
      <c r="Z109" s="15">
        <f t="shared" si="97"/>
        <v>0</v>
      </c>
      <c r="AA109" s="15" t="e">
        <f t="shared" si="98"/>
        <v>#DIV/0!</v>
      </c>
      <c r="AB109" s="15" t="str">
        <f t="shared" si="99"/>
        <v>TEMPO MIN</v>
      </c>
      <c r="AC109" s="15">
        <f t="shared" si="100"/>
        <v>6</v>
      </c>
      <c r="AD109" s="15">
        <f t="shared" si="101"/>
        <v>6</v>
      </c>
      <c r="AE109" s="48">
        <f t="shared" si="102"/>
        <v>0.027777777777777776</v>
      </c>
      <c r="AF109" s="46">
        <f t="shared" si="103"/>
        <v>0</v>
      </c>
      <c r="AG109" s="47">
        <f t="shared" si="104"/>
        <v>-28.5</v>
      </c>
      <c r="AH109" s="15">
        <f t="shared" si="105"/>
        <v>0</v>
      </c>
      <c r="AI109" s="15" t="e">
        <f t="shared" si="106"/>
        <v>#DIV/0!</v>
      </c>
      <c r="AJ109" s="15" t="e">
        <f t="shared" si="107"/>
        <v>#NUM!</v>
      </c>
      <c r="AK109" s="15">
        <f t="shared" si="108"/>
        <v>15</v>
      </c>
      <c r="AL109" s="15">
        <f t="shared" si="109"/>
        <v>6</v>
      </c>
      <c r="AM109" s="49" t="e">
        <f t="shared" si="110"/>
        <v>#NUM!</v>
      </c>
    </row>
    <row r="110" spans="2:39" ht="15.75" hidden="1">
      <c r="B110" s="39" t="e">
        <f t="shared" si="88"/>
        <v>#NUM!</v>
      </c>
      <c r="C110" s="4">
        <f t="shared" si="89"/>
        <v>0</v>
      </c>
      <c r="J110" s="5"/>
      <c r="K110" s="6"/>
      <c r="L110" s="7"/>
      <c r="M110" s="7"/>
      <c r="N110" s="8"/>
      <c r="O110" s="8"/>
      <c r="P110" s="8"/>
      <c r="Q110" s="8"/>
      <c r="R110" s="8"/>
      <c r="S110" s="45">
        <f t="shared" si="90"/>
        <v>0</v>
      </c>
      <c r="T110" s="45">
        <f t="shared" si="91"/>
        <v>0</v>
      </c>
      <c r="U110" s="45">
        <f t="shared" si="92"/>
        <v>0</v>
      </c>
      <c r="V110" s="45">
        <f t="shared" si="93"/>
        <v>0</v>
      </c>
      <c r="W110" s="45">
        <f t="shared" si="94"/>
        <v>0</v>
      </c>
      <c r="X110" s="46">
        <f t="shared" si="95"/>
        <v>0</v>
      </c>
      <c r="Y110" s="47" t="e">
        <f t="shared" si="96"/>
        <v>#DIV/0!</v>
      </c>
      <c r="Z110" s="15">
        <f t="shared" si="97"/>
        <v>0</v>
      </c>
      <c r="AA110" s="15" t="e">
        <f t="shared" si="98"/>
        <v>#DIV/0!</v>
      </c>
      <c r="AB110" s="15" t="str">
        <f t="shared" si="99"/>
        <v>TEMPO MIN</v>
      </c>
      <c r="AC110" s="15">
        <f t="shared" si="100"/>
        <v>6</v>
      </c>
      <c r="AD110" s="15">
        <f t="shared" si="101"/>
        <v>6</v>
      </c>
      <c r="AE110" s="48">
        <f t="shared" si="102"/>
        <v>0.027777777777777776</v>
      </c>
      <c r="AF110" s="46">
        <f t="shared" si="103"/>
        <v>0</v>
      </c>
      <c r="AG110" s="47">
        <f t="shared" si="104"/>
        <v>-28.5</v>
      </c>
      <c r="AH110" s="15">
        <f t="shared" si="105"/>
        <v>0</v>
      </c>
      <c r="AI110" s="15" t="e">
        <f t="shared" si="106"/>
        <v>#DIV/0!</v>
      </c>
      <c r="AJ110" s="15" t="e">
        <f t="shared" si="107"/>
        <v>#NUM!</v>
      </c>
      <c r="AK110" s="15">
        <f t="shared" si="108"/>
        <v>15</v>
      </c>
      <c r="AL110" s="15">
        <f t="shared" si="109"/>
        <v>6</v>
      </c>
      <c r="AM110" s="49" t="e">
        <f t="shared" si="110"/>
        <v>#NUM!</v>
      </c>
    </row>
    <row r="111" spans="2:39" ht="15.75" hidden="1">
      <c r="B111" s="39" t="e">
        <f t="shared" si="88"/>
        <v>#NUM!</v>
      </c>
      <c r="C111" s="4">
        <f t="shared" si="89"/>
        <v>0</v>
      </c>
      <c r="J111" s="5"/>
      <c r="K111" s="6"/>
      <c r="L111" s="7"/>
      <c r="M111" s="7"/>
      <c r="N111" s="8"/>
      <c r="O111" s="8"/>
      <c r="P111" s="8"/>
      <c r="Q111" s="8"/>
      <c r="R111" s="8"/>
      <c r="S111" s="45">
        <f t="shared" si="90"/>
        <v>0</v>
      </c>
      <c r="T111" s="45">
        <f t="shared" si="91"/>
        <v>0</v>
      </c>
      <c r="U111" s="45">
        <f t="shared" si="92"/>
        <v>0</v>
      </c>
      <c r="V111" s="45">
        <f t="shared" si="93"/>
        <v>0</v>
      </c>
      <c r="W111" s="45">
        <f t="shared" si="94"/>
        <v>0</v>
      </c>
      <c r="X111" s="46">
        <f t="shared" si="95"/>
        <v>0</v>
      </c>
      <c r="Y111" s="47" t="e">
        <f t="shared" si="96"/>
        <v>#DIV/0!</v>
      </c>
      <c r="Z111" s="15">
        <f t="shared" si="97"/>
        <v>0</v>
      </c>
      <c r="AA111" s="15" t="e">
        <f t="shared" si="98"/>
        <v>#DIV/0!</v>
      </c>
      <c r="AB111" s="15" t="str">
        <f t="shared" si="99"/>
        <v>TEMPO MIN</v>
      </c>
      <c r="AC111" s="15">
        <f t="shared" si="100"/>
        <v>6</v>
      </c>
      <c r="AD111" s="15">
        <f t="shared" si="101"/>
        <v>6</v>
      </c>
      <c r="AE111" s="48">
        <f t="shared" si="102"/>
        <v>0.027777777777777776</v>
      </c>
      <c r="AF111" s="46">
        <f t="shared" si="103"/>
        <v>0</v>
      </c>
      <c r="AG111" s="47">
        <f t="shared" si="104"/>
        <v>-28.5</v>
      </c>
      <c r="AH111" s="15">
        <f t="shared" si="105"/>
        <v>0</v>
      </c>
      <c r="AI111" s="15" t="e">
        <f t="shared" si="106"/>
        <v>#DIV/0!</v>
      </c>
      <c r="AJ111" s="15" t="e">
        <f t="shared" si="107"/>
        <v>#NUM!</v>
      </c>
      <c r="AK111" s="15">
        <f t="shared" si="108"/>
        <v>15</v>
      </c>
      <c r="AL111" s="15">
        <f t="shared" si="109"/>
        <v>6</v>
      </c>
      <c r="AM111" s="49" t="e">
        <f t="shared" si="110"/>
        <v>#NUM!</v>
      </c>
    </row>
    <row r="112" spans="2:39" ht="15.75" hidden="1">
      <c r="B112" s="39" t="e">
        <f t="shared" si="88"/>
        <v>#NUM!</v>
      </c>
      <c r="C112" s="4">
        <f t="shared" si="89"/>
        <v>0</v>
      </c>
      <c r="J112" s="5"/>
      <c r="K112" s="6"/>
      <c r="L112" s="7"/>
      <c r="M112" s="7"/>
      <c r="N112" s="8"/>
      <c r="O112" s="8"/>
      <c r="P112" s="8"/>
      <c r="Q112" s="8"/>
      <c r="R112" s="8"/>
      <c r="S112" s="45">
        <f t="shared" si="90"/>
        <v>0</v>
      </c>
      <c r="T112" s="45">
        <f t="shared" si="91"/>
        <v>0</v>
      </c>
      <c r="U112" s="45">
        <f t="shared" si="92"/>
        <v>0</v>
      </c>
      <c r="V112" s="45">
        <f t="shared" si="93"/>
        <v>0</v>
      </c>
      <c r="W112" s="45">
        <f t="shared" si="94"/>
        <v>0</v>
      </c>
      <c r="X112" s="46">
        <f t="shared" si="95"/>
        <v>0</v>
      </c>
      <c r="Y112" s="47" t="e">
        <f t="shared" si="96"/>
        <v>#DIV/0!</v>
      </c>
      <c r="Z112" s="15">
        <f t="shared" si="97"/>
        <v>0</v>
      </c>
      <c r="AA112" s="15" t="e">
        <f t="shared" si="98"/>
        <v>#DIV/0!</v>
      </c>
      <c r="AB112" s="15" t="str">
        <f t="shared" si="99"/>
        <v>TEMPO MIN</v>
      </c>
      <c r="AC112" s="15">
        <f t="shared" si="100"/>
        <v>6</v>
      </c>
      <c r="AD112" s="15">
        <f t="shared" si="101"/>
        <v>6</v>
      </c>
      <c r="AE112" s="48">
        <f t="shared" si="102"/>
        <v>0.027777777777777776</v>
      </c>
      <c r="AF112" s="46">
        <f t="shared" si="103"/>
        <v>0</v>
      </c>
      <c r="AG112" s="47">
        <f t="shared" si="104"/>
        <v>-28.5</v>
      </c>
      <c r="AH112" s="15">
        <f t="shared" si="105"/>
        <v>0</v>
      </c>
      <c r="AI112" s="15" t="e">
        <f t="shared" si="106"/>
        <v>#DIV/0!</v>
      </c>
      <c r="AJ112" s="15" t="e">
        <f t="shared" si="107"/>
        <v>#NUM!</v>
      </c>
      <c r="AK112" s="15">
        <f t="shared" si="108"/>
        <v>15</v>
      </c>
      <c r="AL112" s="15">
        <f t="shared" si="109"/>
        <v>6</v>
      </c>
      <c r="AM112" s="49" t="e">
        <f t="shared" si="110"/>
        <v>#NUM!</v>
      </c>
    </row>
    <row r="113" spans="2:39" ht="15.75" hidden="1">
      <c r="B113" s="39" t="e">
        <f t="shared" si="88"/>
        <v>#NUM!</v>
      </c>
      <c r="C113" s="4">
        <f t="shared" si="89"/>
        <v>0</v>
      </c>
      <c r="J113" s="5"/>
      <c r="K113" s="6"/>
      <c r="L113" s="7"/>
      <c r="M113" s="7"/>
      <c r="N113" s="8"/>
      <c r="O113" s="8"/>
      <c r="P113" s="8"/>
      <c r="Q113" s="8"/>
      <c r="R113" s="8"/>
      <c r="S113" s="45">
        <f t="shared" si="90"/>
        <v>0</v>
      </c>
      <c r="T113" s="45">
        <f t="shared" si="91"/>
        <v>0</v>
      </c>
      <c r="U113" s="45">
        <f t="shared" si="92"/>
        <v>0</v>
      </c>
      <c r="V113" s="45">
        <f t="shared" si="93"/>
        <v>0</v>
      </c>
      <c r="W113" s="45">
        <f t="shared" si="94"/>
        <v>0</v>
      </c>
      <c r="X113" s="46">
        <f t="shared" si="95"/>
        <v>0</v>
      </c>
      <c r="Y113" s="47" t="e">
        <f t="shared" si="96"/>
        <v>#DIV/0!</v>
      </c>
      <c r="Z113" s="15">
        <f t="shared" si="97"/>
        <v>0</v>
      </c>
      <c r="AA113" s="15" t="e">
        <f t="shared" si="98"/>
        <v>#DIV/0!</v>
      </c>
      <c r="AB113" s="15" t="str">
        <f t="shared" si="99"/>
        <v>TEMPO MIN</v>
      </c>
      <c r="AC113" s="15">
        <f t="shared" si="100"/>
        <v>6</v>
      </c>
      <c r="AD113" s="15">
        <f t="shared" si="101"/>
        <v>6</v>
      </c>
      <c r="AE113" s="48">
        <f t="shared" si="102"/>
        <v>0.027777777777777776</v>
      </c>
      <c r="AF113" s="46">
        <f t="shared" si="103"/>
        <v>0</v>
      </c>
      <c r="AG113" s="47">
        <f t="shared" si="104"/>
        <v>-28.5</v>
      </c>
      <c r="AH113" s="15">
        <f t="shared" si="105"/>
        <v>0</v>
      </c>
      <c r="AI113" s="15" t="e">
        <f t="shared" si="106"/>
        <v>#DIV/0!</v>
      </c>
      <c r="AJ113" s="15" t="e">
        <f t="shared" si="107"/>
        <v>#NUM!</v>
      </c>
      <c r="AK113" s="15">
        <f t="shared" si="108"/>
        <v>15</v>
      </c>
      <c r="AL113" s="15">
        <f t="shared" si="109"/>
        <v>6</v>
      </c>
      <c r="AM113" s="49" t="e">
        <f t="shared" si="110"/>
        <v>#NUM!</v>
      </c>
    </row>
    <row r="114" spans="2:39" ht="15.75" hidden="1">
      <c r="B114" s="39" t="e">
        <f t="shared" si="88"/>
        <v>#NUM!</v>
      </c>
      <c r="C114" s="4">
        <f t="shared" si="89"/>
        <v>0</v>
      </c>
      <c r="J114" s="5"/>
      <c r="K114" s="6"/>
      <c r="L114" s="7"/>
      <c r="M114" s="7"/>
      <c r="N114" s="8"/>
      <c r="O114" s="8"/>
      <c r="P114" s="8"/>
      <c r="Q114" s="8"/>
      <c r="R114" s="8"/>
      <c r="S114" s="45">
        <f t="shared" si="90"/>
        <v>0</v>
      </c>
      <c r="T114" s="45">
        <f t="shared" si="91"/>
        <v>0</v>
      </c>
      <c r="U114" s="45">
        <f t="shared" si="92"/>
        <v>0</v>
      </c>
      <c r="V114" s="45">
        <f t="shared" si="93"/>
        <v>0</v>
      </c>
      <c r="W114" s="45">
        <f t="shared" si="94"/>
        <v>0</v>
      </c>
      <c r="X114" s="46">
        <f t="shared" si="95"/>
        <v>0</v>
      </c>
      <c r="Y114" s="47" t="e">
        <f t="shared" si="96"/>
        <v>#DIV/0!</v>
      </c>
      <c r="Z114" s="15">
        <f t="shared" si="97"/>
        <v>0</v>
      </c>
      <c r="AA114" s="15" t="e">
        <f t="shared" si="98"/>
        <v>#DIV/0!</v>
      </c>
      <c r="AB114" s="15" t="str">
        <f t="shared" si="99"/>
        <v>TEMPO MIN</v>
      </c>
      <c r="AC114" s="15">
        <f t="shared" si="100"/>
        <v>6</v>
      </c>
      <c r="AD114" s="15">
        <f t="shared" si="101"/>
        <v>6</v>
      </c>
      <c r="AE114" s="48">
        <f t="shared" si="102"/>
        <v>0.027777777777777776</v>
      </c>
      <c r="AF114" s="46">
        <f t="shared" si="103"/>
        <v>0</v>
      </c>
      <c r="AG114" s="47">
        <f t="shared" si="104"/>
        <v>-28.5</v>
      </c>
      <c r="AH114" s="15">
        <f t="shared" si="105"/>
        <v>0</v>
      </c>
      <c r="AI114" s="15" t="e">
        <f t="shared" si="106"/>
        <v>#DIV/0!</v>
      </c>
      <c r="AJ114" s="15" t="e">
        <f t="shared" si="107"/>
        <v>#NUM!</v>
      </c>
      <c r="AK114" s="15">
        <f t="shared" si="108"/>
        <v>15</v>
      </c>
      <c r="AL114" s="15">
        <f t="shared" si="109"/>
        <v>6</v>
      </c>
      <c r="AM114" s="49" t="e">
        <f t="shared" si="110"/>
        <v>#NUM!</v>
      </c>
    </row>
    <row r="115" spans="2:39" ht="15.75" hidden="1">
      <c r="B115" s="39" t="e">
        <f t="shared" si="88"/>
        <v>#NUM!</v>
      </c>
      <c r="C115" s="4">
        <f t="shared" si="89"/>
        <v>0</v>
      </c>
      <c r="J115" s="5"/>
      <c r="K115" s="6"/>
      <c r="L115" s="7"/>
      <c r="M115" s="7"/>
      <c r="N115" s="8"/>
      <c r="O115" s="8"/>
      <c r="P115" s="8"/>
      <c r="Q115" s="8"/>
      <c r="R115" s="8"/>
      <c r="S115" s="45">
        <f t="shared" si="90"/>
        <v>0</v>
      </c>
      <c r="T115" s="45">
        <f t="shared" si="91"/>
        <v>0</v>
      </c>
      <c r="U115" s="45">
        <f t="shared" si="92"/>
        <v>0</v>
      </c>
      <c r="V115" s="45">
        <f t="shared" si="93"/>
        <v>0</v>
      </c>
      <c r="W115" s="45">
        <f t="shared" si="94"/>
        <v>0</v>
      </c>
      <c r="X115" s="46">
        <f t="shared" si="95"/>
        <v>0</v>
      </c>
      <c r="Y115" s="47" t="e">
        <f t="shared" si="96"/>
        <v>#DIV/0!</v>
      </c>
      <c r="Z115" s="15">
        <f t="shared" si="97"/>
        <v>0</v>
      </c>
      <c r="AA115" s="15" t="e">
        <f t="shared" si="98"/>
        <v>#DIV/0!</v>
      </c>
      <c r="AB115" s="15" t="str">
        <f t="shared" si="99"/>
        <v>TEMPO MIN</v>
      </c>
      <c r="AC115" s="15">
        <f t="shared" si="100"/>
        <v>6</v>
      </c>
      <c r="AD115" s="15">
        <f t="shared" si="101"/>
        <v>6</v>
      </c>
      <c r="AE115" s="48">
        <f t="shared" si="102"/>
        <v>0.027777777777777776</v>
      </c>
      <c r="AF115" s="46">
        <f t="shared" si="103"/>
        <v>0</v>
      </c>
      <c r="AG115" s="47">
        <f t="shared" si="104"/>
        <v>-28.5</v>
      </c>
      <c r="AH115" s="15">
        <f t="shared" si="105"/>
        <v>0</v>
      </c>
      <c r="AI115" s="15" t="e">
        <f t="shared" si="106"/>
        <v>#DIV/0!</v>
      </c>
      <c r="AJ115" s="15" t="e">
        <f t="shared" si="107"/>
        <v>#NUM!</v>
      </c>
      <c r="AK115" s="15">
        <f t="shared" si="108"/>
        <v>15</v>
      </c>
      <c r="AL115" s="15">
        <f t="shared" si="109"/>
        <v>6</v>
      </c>
      <c r="AM115" s="49" t="e">
        <f t="shared" si="110"/>
        <v>#NUM!</v>
      </c>
    </row>
    <row r="116" spans="2:39" ht="15.75" hidden="1">
      <c r="B116" s="39" t="e">
        <f t="shared" si="88"/>
        <v>#NUM!</v>
      </c>
      <c r="C116" s="4">
        <f t="shared" si="89"/>
        <v>0</v>
      </c>
      <c r="J116" s="5"/>
      <c r="K116" s="6"/>
      <c r="L116" s="7"/>
      <c r="M116" s="7"/>
      <c r="N116" s="8"/>
      <c r="O116" s="8"/>
      <c r="P116" s="8"/>
      <c r="Q116" s="8"/>
      <c r="R116" s="8"/>
      <c r="S116" s="45">
        <f t="shared" si="90"/>
        <v>0</v>
      </c>
      <c r="T116" s="45">
        <f t="shared" si="91"/>
        <v>0</v>
      </c>
      <c r="U116" s="45">
        <f t="shared" si="92"/>
        <v>0</v>
      </c>
      <c r="V116" s="45">
        <f t="shared" si="93"/>
        <v>0</v>
      </c>
      <c r="W116" s="45">
        <f t="shared" si="94"/>
        <v>0</v>
      </c>
      <c r="X116" s="46">
        <f t="shared" si="95"/>
        <v>0</v>
      </c>
      <c r="Y116" s="47" t="e">
        <f t="shared" si="96"/>
        <v>#DIV/0!</v>
      </c>
      <c r="Z116" s="15">
        <f t="shared" si="97"/>
        <v>0</v>
      </c>
      <c r="AA116" s="15" t="e">
        <f t="shared" si="98"/>
        <v>#DIV/0!</v>
      </c>
      <c r="AB116" s="15" t="str">
        <f t="shared" si="99"/>
        <v>TEMPO MIN</v>
      </c>
      <c r="AC116" s="15">
        <f t="shared" si="100"/>
        <v>6</v>
      </c>
      <c r="AD116" s="15">
        <f t="shared" si="101"/>
        <v>6</v>
      </c>
      <c r="AE116" s="48">
        <f t="shared" si="102"/>
        <v>0.027777777777777776</v>
      </c>
      <c r="AF116" s="46">
        <f t="shared" si="103"/>
        <v>0</v>
      </c>
      <c r="AG116" s="47">
        <f t="shared" si="104"/>
        <v>-28.5</v>
      </c>
      <c r="AH116" s="15">
        <f t="shared" si="105"/>
        <v>0</v>
      </c>
      <c r="AI116" s="15" t="e">
        <f t="shared" si="106"/>
        <v>#DIV/0!</v>
      </c>
      <c r="AJ116" s="15" t="e">
        <f t="shared" si="107"/>
        <v>#NUM!</v>
      </c>
      <c r="AK116" s="15">
        <f t="shared" si="108"/>
        <v>15</v>
      </c>
      <c r="AL116" s="15">
        <f t="shared" si="109"/>
        <v>6</v>
      </c>
      <c r="AM116" s="49" t="e">
        <f t="shared" si="110"/>
        <v>#NUM!</v>
      </c>
    </row>
    <row r="117" spans="2:39" ht="15.75" hidden="1">
      <c r="B117" s="39" t="e">
        <f t="shared" si="88"/>
        <v>#NUM!</v>
      </c>
      <c r="C117" s="4">
        <f t="shared" si="89"/>
        <v>0</v>
      </c>
      <c r="J117" s="5"/>
      <c r="K117" s="6"/>
      <c r="L117" s="7"/>
      <c r="M117" s="7"/>
      <c r="N117" s="8"/>
      <c r="O117" s="8"/>
      <c r="P117" s="8"/>
      <c r="Q117" s="8"/>
      <c r="R117" s="8"/>
      <c r="S117" s="45">
        <f t="shared" si="90"/>
        <v>0</v>
      </c>
      <c r="T117" s="45">
        <f t="shared" si="91"/>
        <v>0</v>
      </c>
      <c r="U117" s="45">
        <f t="shared" si="92"/>
        <v>0</v>
      </c>
      <c r="V117" s="45">
        <f t="shared" si="93"/>
        <v>0</v>
      </c>
      <c r="W117" s="45">
        <f t="shared" si="94"/>
        <v>0</v>
      </c>
      <c r="X117" s="46">
        <f t="shared" si="95"/>
        <v>0</v>
      </c>
      <c r="Y117" s="47" t="e">
        <f t="shared" si="96"/>
        <v>#DIV/0!</v>
      </c>
      <c r="Z117" s="15">
        <f t="shared" si="97"/>
        <v>0</v>
      </c>
      <c r="AA117" s="15" t="e">
        <f t="shared" si="98"/>
        <v>#DIV/0!</v>
      </c>
      <c r="AB117" s="15" t="str">
        <f t="shared" si="99"/>
        <v>TEMPO MIN</v>
      </c>
      <c r="AC117" s="15">
        <f t="shared" si="100"/>
        <v>6</v>
      </c>
      <c r="AD117" s="15">
        <f t="shared" si="101"/>
        <v>6</v>
      </c>
      <c r="AE117" s="48">
        <f t="shared" si="102"/>
        <v>0.027777777777777776</v>
      </c>
      <c r="AF117" s="46">
        <f t="shared" si="103"/>
        <v>0</v>
      </c>
      <c r="AG117" s="47">
        <f t="shared" si="104"/>
        <v>-28.5</v>
      </c>
      <c r="AH117" s="15">
        <f t="shared" si="105"/>
        <v>0</v>
      </c>
      <c r="AI117" s="15" t="e">
        <f t="shared" si="106"/>
        <v>#DIV/0!</v>
      </c>
      <c r="AJ117" s="15" t="e">
        <f t="shared" si="107"/>
        <v>#NUM!</v>
      </c>
      <c r="AK117" s="15">
        <f t="shared" si="108"/>
        <v>15</v>
      </c>
      <c r="AL117" s="15">
        <f t="shared" si="109"/>
        <v>6</v>
      </c>
      <c r="AM117" s="49" t="e">
        <f t="shared" si="110"/>
        <v>#NUM!</v>
      </c>
    </row>
    <row r="118" spans="2:39" ht="15.75" hidden="1">
      <c r="B118" s="39" t="e">
        <f t="shared" si="88"/>
        <v>#NUM!</v>
      </c>
      <c r="C118" s="4">
        <f t="shared" si="89"/>
        <v>0</v>
      </c>
      <c r="J118" s="5"/>
      <c r="K118" s="6"/>
      <c r="L118" s="7"/>
      <c r="M118" s="7"/>
      <c r="N118" s="8"/>
      <c r="O118" s="8"/>
      <c r="P118" s="8"/>
      <c r="Q118" s="8"/>
      <c r="R118" s="8"/>
      <c r="S118" s="45">
        <f t="shared" si="90"/>
        <v>0</v>
      </c>
      <c r="T118" s="45">
        <f t="shared" si="91"/>
        <v>0</v>
      </c>
      <c r="U118" s="45">
        <f t="shared" si="92"/>
        <v>0</v>
      </c>
      <c r="V118" s="45">
        <f t="shared" si="93"/>
        <v>0</v>
      </c>
      <c r="W118" s="45">
        <f t="shared" si="94"/>
        <v>0</v>
      </c>
      <c r="X118" s="46">
        <f t="shared" si="95"/>
        <v>0</v>
      </c>
      <c r="Y118" s="47" t="e">
        <f t="shared" si="96"/>
        <v>#DIV/0!</v>
      </c>
      <c r="Z118" s="15">
        <f t="shared" si="97"/>
        <v>0</v>
      </c>
      <c r="AA118" s="15" t="e">
        <f t="shared" si="98"/>
        <v>#DIV/0!</v>
      </c>
      <c r="AB118" s="15" t="str">
        <f t="shared" si="99"/>
        <v>TEMPO MIN</v>
      </c>
      <c r="AC118" s="15">
        <f t="shared" si="100"/>
        <v>6</v>
      </c>
      <c r="AD118" s="15">
        <f t="shared" si="101"/>
        <v>6</v>
      </c>
      <c r="AE118" s="48">
        <f t="shared" si="102"/>
        <v>0.027777777777777776</v>
      </c>
      <c r="AF118" s="46">
        <f t="shared" si="103"/>
        <v>0</v>
      </c>
      <c r="AG118" s="47">
        <f t="shared" si="104"/>
        <v>-28.5</v>
      </c>
      <c r="AH118" s="15">
        <f t="shared" si="105"/>
        <v>0</v>
      </c>
      <c r="AI118" s="15" t="e">
        <f t="shared" si="106"/>
        <v>#DIV/0!</v>
      </c>
      <c r="AJ118" s="15" t="e">
        <f t="shared" si="107"/>
        <v>#NUM!</v>
      </c>
      <c r="AK118" s="15">
        <f t="shared" si="108"/>
        <v>15</v>
      </c>
      <c r="AL118" s="15">
        <f t="shared" si="109"/>
        <v>6</v>
      </c>
      <c r="AM118" s="49" t="e">
        <f t="shared" si="110"/>
        <v>#NUM!</v>
      </c>
    </row>
    <row r="119" spans="2:39" ht="15.75" hidden="1">
      <c r="B119" s="39" t="e">
        <f t="shared" si="88"/>
        <v>#NUM!</v>
      </c>
      <c r="C119" s="4">
        <f t="shared" si="89"/>
        <v>0</v>
      </c>
      <c r="J119" s="5"/>
      <c r="K119" s="6"/>
      <c r="L119" s="7"/>
      <c r="M119" s="7"/>
      <c r="N119" s="8"/>
      <c r="O119" s="8"/>
      <c r="P119" s="8"/>
      <c r="Q119" s="8"/>
      <c r="R119" s="8"/>
      <c r="S119" s="45">
        <f t="shared" si="90"/>
        <v>0</v>
      </c>
      <c r="T119" s="45">
        <f t="shared" si="91"/>
        <v>0</v>
      </c>
      <c r="U119" s="45">
        <f t="shared" si="92"/>
        <v>0</v>
      </c>
      <c r="V119" s="45">
        <f t="shared" si="93"/>
        <v>0</v>
      </c>
      <c r="W119" s="45">
        <f t="shared" si="94"/>
        <v>0</v>
      </c>
      <c r="X119" s="46">
        <f t="shared" si="95"/>
        <v>0</v>
      </c>
      <c r="Y119" s="47" t="e">
        <f t="shared" si="96"/>
        <v>#DIV/0!</v>
      </c>
      <c r="Z119" s="15">
        <f t="shared" si="97"/>
        <v>0</v>
      </c>
      <c r="AA119" s="15" t="e">
        <f t="shared" si="98"/>
        <v>#DIV/0!</v>
      </c>
      <c r="AB119" s="15" t="str">
        <f t="shared" si="99"/>
        <v>TEMPO MIN</v>
      </c>
      <c r="AC119" s="15">
        <f t="shared" si="100"/>
        <v>6</v>
      </c>
      <c r="AD119" s="15">
        <f t="shared" si="101"/>
        <v>6</v>
      </c>
      <c r="AE119" s="48">
        <f t="shared" si="102"/>
        <v>0.027777777777777776</v>
      </c>
      <c r="AF119" s="46">
        <f t="shared" si="103"/>
        <v>0</v>
      </c>
      <c r="AG119" s="47">
        <f t="shared" si="104"/>
        <v>-28.5</v>
      </c>
      <c r="AH119" s="15">
        <f t="shared" si="105"/>
        <v>0</v>
      </c>
      <c r="AI119" s="15" t="e">
        <f t="shared" si="106"/>
        <v>#DIV/0!</v>
      </c>
      <c r="AJ119" s="15" t="e">
        <f t="shared" si="107"/>
        <v>#NUM!</v>
      </c>
      <c r="AK119" s="15">
        <f t="shared" si="108"/>
        <v>15</v>
      </c>
      <c r="AL119" s="15">
        <f t="shared" si="109"/>
        <v>6</v>
      </c>
      <c r="AM119" s="49" t="e">
        <f t="shared" si="110"/>
        <v>#NUM!</v>
      </c>
    </row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 password="E4F1" sheet="1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33"/>
  <sheetViews>
    <sheetView zoomScalePageLayoutView="0" workbookViewId="0" topLeftCell="A7">
      <selection activeCell="S22" sqref="S22"/>
    </sheetView>
  </sheetViews>
  <sheetFormatPr defaultColWidth="9.140625" defaultRowHeight="15"/>
  <cols>
    <col min="1" max="1" width="1.28515625" style="0" customWidth="1"/>
    <col min="2" max="3" width="9.28125" style="4" hidden="1" customWidth="1"/>
    <col min="4" max="4" width="8.28125" style="0" hidden="1" customWidth="1"/>
    <col min="5" max="5" width="7.28125" style="0" hidden="1" customWidth="1"/>
    <col min="6" max="6" width="0" style="0" hidden="1" customWidth="1"/>
    <col min="7" max="7" width="0" style="4" hidden="1" customWidth="1"/>
    <col min="8" max="8" width="10.421875" style="10" customWidth="1"/>
    <col min="9" max="9" width="7.00390625" style="10" bestFit="1" customWidth="1"/>
    <col min="10" max="10" width="43.00390625" style="11" customWidth="1"/>
    <col min="11" max="11" width="27.57421875" style="11" customWidth="1"/>
    <col min="12" max="13" width="9.28125" style="10" bestFit="1" customWidth="1"/>
    <col min="14" max="14" width="8.28125" style="10" bestFit="1" customWidth="1"/>
    <col min="15" max="15" width="5.28125" style="11" hidden="1" customWidth="1"/>
    <col min="16" max="17" width="6.28125" style="11" customWidth="1"/>
    <col min="18" max="18" width="4.28125" style="11" bestFit="1" customWidth="1"/>
    <col min="19" max="19" width="5.57421875" style="11" customWidth="1"/>
    <col min="20" max="20" width="9.28125" style="19" bestFit="1" customWidth="1"/>
    <col min="21" max="39" width="9.140625" style="4" customWidth="1"/>
  </cols>
  <sheetData>
    <row r="1" spans="5:9" ht="15" hidden="1">
      <c r="E1" s="4"/>
      <c r="F1" s="2" t="s">
        <v>31</v>
      </c>
      <c r="H1" s="10" t="s">
        <v>33</v>
      </c>
      <c r="I1" s="10" t="s">
        <v>34</v>
      </c>
    </row>
    <row r="2" spans="3:9" ht="15" hidden="1">
      <c r="C2" s="4" t="s">
        <v>0</v>
      </c>
      <c r="D2" s="1">
        <v>21</v>
      </c>
      <c r="E2" s="4" t="s">
        <v>30</v>
      </c>
      <c r="F2" s="3">
        <f>TIME(0,D2*60/D3,0)</f>
        <v>0.08750000000000001</v>
      </c>
      <c r="H2" s="10">
        <v>0</v>
      </c>
      <c r="I2" s="10">
        <v>0</v>
      </c>
    </row>
    <row r="3" spans="3:9" ht="15" hidden="1">
      <c r="C3" s="4" t="s">
        <v>1</v>
      </c>
      <c r="D3" s="1">
        <v>10</v>
      </c>
      <c r="E3" s="4" t="s">
        <v>29</v>
      </c>
      <c r="F3" s="3">
        <f>TIME(0,D2*60/D4,0)</f>
        <v>0.10902777777777778</v>
      </c>
      <c r="H3" s="10">
        <v>1</v>
      </c>
      <c r="I3" s="10">
        <v>2</v>
      </c>
    </row>
    <row r="4" spans="3:9" ht="15" hidden="1">
      <c r="C4" s="4" t="s">
        <v>2</v>
      </c>
      <c r="D4" s="1">
        <v>8</v>
      </c>
      <c r="E4" s="4"/>
      <c r="H4" s="10">
        <v>2</v>
      </c>
      <c r="I4" s="10">
        <v>4</v>
      </c>
    </row>
    <row r="5" spans="4:20" s="4" customFormat="1" ht="15" hidden="1">
      <c r="D5" s="20"/>
      <c r="H5" s="10">
        <v>3</v>
      </c>
      <c r="I5" s="10">
        <v>6</v>
      </c>
      <c r="J5" s="11"/>
      <c r="K5" s="11"/>
      <c r="L5" s="10"/>
      <c r="M5" s="10"/>
      <c r="N5" s="10"/>
      <c r="O5" s="11"/>
      <c r="P5" s="11"/>
      <c r="Q5" s="11"/>
      <c r="R5" s="11"/>
      <c r="S5" s="11"/>
      <c r="T5" s="19"/>
    </row>
    <row r="6" spans="4:20" s="4" customFormat="1" ht="15" hidden="1">
      <c r="D6" s="20"/>
      <c r="H6" s="10">
        <v>4</v>
      </c>
      <c r="I6" s="10" t="s">
        <v>81</v>
      </c>
      <c r="J6" s="11"/>
      <c r="K6" s="11"/>
      <c r="L6" s="10"/>
      <c r="M6" s="10"/>
      <c r="N6" s="10"/>
      <c r="O6" s="11"/>
      <c r="P6" s="11"/>
      <c r="Q6" s="11"/>
      <c r="R6" s="11"/>
      <c r="S6" s="11"/>
      <c r="T6" s="19"/>
    </row>
    <row r="7" spans="4:20" s="4" customFormat="1" ht="15">
      <c r="D7" s="20"/>
      <c r="H7" s="10"/>
      <c r="I7" s="10"/>
      <c r="J7" s="4" t="s">
        <v>97</v>
      </c>
      <c r="K7" s="11"/>
      <c r="L7" s="10"/>
      <c r="M7" s="10"/>
      <c r="N7" s="10"/>
      <c r="O7" s="11"/>
      <c r="P7" s="11"/>
      <c r="Q7" s="11"/>
      <c r="R7" s="11"/>
      <c r="S7" s="11"/>
      <c r="T7" s="19"/>
    </row>
    <row r="8" spans="4:20" s="4" customFormat="1" ht="15">
      <c r="D8" s="20"/>
      <c r="H8" s="10"/>
      <c r="I8" s="10"/>
      <c r="J8" s="4" t="s">
        <v>98</v>
      </c>
      <c r="K8" s="11"/>
      <c r="L8" s="10"/>
      <c r="M8" s="10"/>
      <c r="N8" s="10"/>
      <c r="O8" s="11"/>
      <c r="P8" s="11"/>
      <c r="Q8" s="11"/>
      <c r="R8" s="11"/>
      <c r="S8" s="11"/>
      <c r="T8" s="19"/>
    </row>
    <row r="9" spans="4:20" s="4" customFormat="1" ht="15">
      <c r="D9" s="20"/>
      <c r="H9" s="10"/>
      <c r="I9" s="10"/>
      <c r="J9" s="26">
        <v>41741</v>
      </c>
      <c r="K9" s="11"/>
      <c r="L9" s="10"/>
      <c r="M9" s="10"/>
      <c r="N9" s="10"/>
      <c r="O9" s="11"/>
      <c r="P9" s="11"/>
      <c r="Q9" s="11"/>
      <c r="R9" s="11"/>
      <c r="S9" s="11"/>
      <c r="T9" s="19"/>
    </row>
    <row r="10" spans="4:20" s="4" customFormat="1" ht="15">
      <c r="D10" s="20"/>
      <c r="H10" s="10"/>
      <c r="I10" s="10"/>
      <c r="J10" s="11"/>
      <c r="K10" s="11"/>
      <c r="L10" s="10"/>
      <c r="M10" s="10"/>
      <c r="N10" s="10"/>
      <c r="O10" s="11"/>
      <c r="P10" s="11"/>
      <c r="Q10" s="11"/>
      <c r="R10" s="11"/>
      <c r="S10" s="11"/>
      <c r="T10" s="19"/>
    </row>
    <row r="11" spans="8:20" s="4" customFormat="1" ht="21">
      <c r="H11" s="10"/>
      <c r="I11" s="10"/>
      <c r="J11" s="14" t="s">
        <v>40</v>
      </c>
      <c r="K11" s="11"/>
      <c r="L11" s="10"/>
      <c r="M11" s="10"/>
      <c r="N11" s="25"/>
      <c r="O11" s="11"/>
      <c r="P11" s="11"/>
      <c r="Q11" s="11"/>
      <c r="R11" s="11"/>
      <c r="S11" s="11"/>
      <c r="T11" s="19"/>
    </row>
    <row r="12" spans="2:20" ht="15.75">
      <c r="B12" s="4" t="s">
        <v>82</v>
      </c>
      <c r="C12" s="4" t="s">
        <v>4</v>
      </c>
      <c r="D12" t="s">
        <v>5</v>
      </c>
      <c r="E12" t="s">
        <v>6</v>
      </c>
      <c r="F12" t="s">
        <v>18</v>
      </c>
      <c r="H12" s="5" t="s">
        <v>9</v>
      </c>
      <c r="I12" s="15" t="s">
        <v>10</v>
      </c>
      <c r="J12" s="16" t="s">
        <v>11</v>
      </c>
      <c r="K12" s="16" t="s">
        <v>12</v>
      </c>
      <c r="L12" s="15" t="s">
        <v>13</v>
      </c>
      <c r="M12" s="15" t="s">
        <v>14</v>
      </c>
      <c r="N12" s="15" t="s">
        <v>16</v>
      </c>
      <c r="O12" s="16" t="s">
        <v>19</v>
      </c>
      <c r="P12" s="16" t="s">
        <v>20</v>
      </c>
      <c r="Q12" s="16" t="s">
        <v>34</v>
      </c>
      <c r="R12" s="16" t="s">
        <v>21</v>
      </c>
      <c r="S12" s="16" t="s">
        <v>28</v>
      </c>
      <c r="T12" s="21" t="s">
        <v>27</v>
      </c>
    </row>
    <row r="13" spans="2:21" ht="15.75">
      <c r="B13" s="4">
        <f aca="true" t="shared" si="0" ref="B13:B37">T13</f>
        <v>35.294117647058826</v>
      </c>
      <c r="C13" s="4">
        <f aca="true" t="shared" si="1" ref="C13:C37">I13</f>
        <v>212</v>
      </c>
      <c r="D13" s="1">
        <f>VLOOKUP(C13,Plan1!$A$2:$C$14,2,0)</f>
        <v>32</v>
      </c>
      <c r="E13" s="1">
        <f>VLOOKUP(C13,Plan1!$A$2:$C$14,3,0)</f>
        <v>36</v>
      </c>
      <c r="F13" s="1"/>
      <c r="H13" s="5">
        <v>1</v>
      </c>
      <c r="I13" s="6">
        <v>212</v>
      </c>
      <c r="J13" s="7" t="s">
        <v>62</v>
      </c>
      <c r="K13" s="7" t="s">
        <v>63</v>
      </c>
      <c r="L13" s="17">
        <v>0.4166666666666667</v>
      </c>
      <c r="M13" s="17">
        <v>0.5047685185185186</v>
      </c>
      <c r="N13" s="17">
        <v>0.5163078703703704</v>
      </c>
      <c r="O13" s="22">
        <f aca="true" t="shared" si="2" ref="O13:O37">IF((HOUR(N13)*60+MINUTE(N13))-(HOUR(M13)*60+MINUTE(M13))&lt;3,3,(HOUR(N13)*60+MINUTE(N13))-(HOUR(M13)*60+MINUTE(M13)))</f>
        <v>17</v>
      </c>
      <c r="P13" s="22">
        <f aca="true" t="shared" si="3" ref="P13:P37">$D$2*60/((HOUR(M13)*60+MINUTE(M13))-(HOUR(L13)*60+MINUTE(L13)))</f>
        <v>10</v>
      </c>
      <c r="Q13" s="22">
        <f aca="true" t="shared" si="4" ref="Q13:Q37">IF((HOUR(M13)*60+MINUTE(M13))-(HOUR(L13)*60+MINUTE(L13))&gt;(HOUR($F$3)*60+MINUTE($F$3)),"Elim",IF((HOUR(M13)*60+MINUTE(M13))-(HOUR(L13)*60+MINUTE(L13))&lt;(HOUR($F$2)*60+MINUTE($F$2)),VLOOKUP(-((HOUR(M13)*60+MINUTE(M13))-(HOUR(L13)*60+MINUTE(L13))-(HOUR($F$2)*60+MINUTE($F$2))),$H$2:$I$6,2,1),0))</f>
        <v>0</v>
      </c>
      <c r="R13" s="16">
        <f aca="true" t="shared" si="5" ref="R13:R37">(D13+E13)/2</f>
        <v>34</v>
      </c>
      <c r="S13" s="16">
        <f aca="true" t="shared" si="6" ref="S13:S37">(P13*2-$D$4)*100/R13</f>
        <v>35.294117647058826</v>
      </c>
      <c r="T13" s="23">
        <f aca="true" t="shared" si="7" ref="T13:T37">IF(OR(F13="X",Q13="Elim"),0,S13-Q13)</f>
        <v>35.294117647058826</v>
      </c>
      <c r="U13" s="24"/>
    </row>
    <row r="14" spans="2:21" ht="15.75">
      <c r="B14" s="4">
        <f t="shared" si="0"/>
        <v>33.333333333333336</v>
      </c>
      <c r="C14" s="4">
        <f t="shared" si="1"/>
        <v>210</v>
      </c>
      <c r="D14" s="1">
        <f>VLOOKUP(C14,Plan1!$A$2:$C$14,2,0)</f>
        <v>36</v>
      </c>
      <c r="E14" s="1">
        <f>VLOOKUP(C14,Plan1!$A$2:$C$14,3,0)</f>
        <v>36</v>
      </c>
      <c r="F14" s="1"/>
      <c r="H14" s="5">
        <v>2</v>
      </c>
      <c r="I14" s="6">
        <v>210</v>
      </c>
      <c r="J14" s="7" t="s">
        <v>58</v>
      </c>
      <c r="K14" s="7" t="s">
        <v>59</v>
      </c>
      <c r="L14" s="17">
        <v>0.4548611111111111</v>
      </c>
      <c r="M14" s="17">
        <v>0.5426851851851852</v>
      </c>
      <c r="N14" s="17">
        <v>0.5533333333333333</v>
      </c>
      <c r="O14" s="22">
        <f t="shared" si="2"/>
        <v>15</v>
      </c>
      <c r="P14" s="22">
        <f t="shared" si="3"/>
        <v>10</v>
      </c>
      <c r="Q14" s="22">
        <f t="shared" si="4"/>
        <v>0</v>
      </c>
      <c r="R14" s="16">
        <f t="shared" si="5"/>
        <v>36</v>
      </c>
      <c r="S14" s="16">
        <f t="shared" si="6"/>
        <v>33.333333333333336</v>
      </c>
      <c r="T14" s="23">
        <f t="shared" si="7"/>
        <v>33.333333333333336</v>
      </c>
      <c r="U14" s="24"/>
    </row>
    <row r="15" spans="2:21" ht="15.75">
      <c r="B15" s="4">
        <f t="shared" si="0"/>
        <v>33.333333333333336</v>
      </c>
      <c r="C15" s="4">
        <f t="shared" si="1"/>
        <v>214</v>
      </c>
      <c r="D15" s="1">
        <f>VLOOKUP(C15,Plan1!$A$2:$C$14,2,0)</f>
        <v>36</v>
      </c>
      <c r="E15" s="1">
        <f>VLOOKUP(C15,Plan1!$A$2:$C$14,3,0)</f>
        <v>36</v>
      </c>
      <c r="F15" s="1"/>
      <c r="H15" s="5">
        <v>2</v>
      </c>
      <c r="I15" s="6">
        <v>214</v>
      </c>
      <c r="J15" s="7" t="s">
        <v>251</v>
      </c>
      <c r="K15" s="7" t="s">
        <v>66</v>
      </c>
      <c r="L15" s="17">
        <v>0.4131944444444444</v>
      </c>
      <c r="M15" s="17">
        <v>0.5007754629629629</v>
      </c>
      <c r="N15" s="17">
        <v>0.5090046296296297</v>
      </c>
      <c r="O15" s="22">
        <f t="shared" si="2"/>
        <v>11</v>
      </c>
      <c r="P15" s="22">
        <f t="shared" si="3"/>
        <v>10</v>
      </c>
      <c r="Q15" s="22">
        <f t="shared" si="4"/>
        <v>0</v>
      </c>
      <c r="R15" s="16">
        <f t="shared" si="5"/>
        <v>36</v>
      </c>
      <c r="S15" s="16">
        <f t="shared" si="6"/>
        <v>33.333333333333336</v>
      </c>
      <c r="T15" s="23">
        <f t="shared" si="7"/>
        <v>33.333333333333336</v>
      </c>
      <c r="U15" s="24"/>
    </row>
    <row r="16" spans="2:21" ht="15.75">
      <c r="B16" s="4">
        <f t="shared" si="0"/>
        <v>32.895888013998245</v>
      </c>
      <c r="C16" s="4">
        <f t="shared" si="1"/>
        <v>218</v>
      </c>
      <c r="D16" s="1">
        <f>VLOOKUP(C16,Plan1!$A$2:$C$14,2,0)</f>
        <v>36</v>
      </c>
      <c r="E16" s="1">
        <f>VLOOKUP(C16,Plan1!$A$2:$C$14,3,0)</f>
        <v>36</v>
      </c>
      <c r="F16" s="1"/>
      <c r="H16" s="5">
        <v>4</v>
      </c>
      <c r="I16" s="6">
        <v>218</v>
      </c>
      <c r="J16" s="7" t="s">
        <v>73</v>
      </c>
      <c r="K16" s="7" t="s">
        <v>74</v>
      </c>
      <c r="L16" s="17">
        <v>0.3993055555555556</v>
      </c>
      <c r="M16" s="17">
        <v>0.4875115740740741</v>
      </c>
      <c r="N16" s="17">
        <v>0.500787037037037</v>
      </c>
      <c r="O16" s="22">
        <f t="shared" si="2"/>
        <v>19</v>
      </c>
      <c r="P16" s="22">
        <f t="shared" si="3"/>
        <v>9.921259842519685</v>
      </c>
      <c r="Q16" s="22">
        <f t="shared" si="4"/>
        <v>0</v>
      </c>
      <c r="R16" s="16">
        <f t="shared" si="5"/>
        <v>36</v>
      </c>
      <c r="S16" s="16">
        <f t="shared" si="6"/>
        <v>32.895888013998245</v>
      </c>
      <c r="T16" s="23">
        <f t="shared" si="7"/>
        <v>32.895888013998245</v>
      </c>
      <c r="U16" s="24"/>
    </row>
    <row r="17" spans="2:21" ht="15.75">
      <c r="B17" s="4">
        <f t="shared" si="0"/>
        <v>30.76923076923077</v>
      </c>
      <c r="C17" s="4">
        <f t="shared" si="1"/>
        <v>217</v>
      </c>
      <c r="D17" s="1">
        <f>VLOOKUP(C17,Plan1!$A$2:$C$14,2,0)</f>
        <v>40</v>
      </c>
      <c r="E17" s="1">
        <f>VLOOKUP(C17,Plan1!$A$2:$C$14,3,0)</f>
        <v>38</v>
      </c>
      <c r="F17" s="1"/>
      <c r="H17" s="5">
        <v>5</v>
      </c>
      <c r="I17" s="6">
        <v>217</v>
      </c>
      <c r="J17" s="7" t="s">
        <v>71</v>
      </c>
      <c r="K17" s="7" t="s">
        <v>72</v>
      </c>
      <c r="L17" s="17">
        <v>0.40625</v>
      </c>
      <c r="M17" s="17">
        <v>0.4940972222222222</v>
      </c>
      <c r="N17" s="17">
        <v>0.4971527777777778</v>
      </c>
      <c r="O17" s="22">
        <f t="shared" si="2"/>
        <v>4</v>
      </c>
      <c r="P17" s="22">
        <f t="shared" si="3"/>
        <v>10</v>
      </c>
      <c r="Q17" s="22">
        <f t="shared" si="4"/>
        <v>0</v>
      </c>
      <c r="R17" s="16">
        <f t="shared" si="5"/>
        <v>39</v>
      </c>
      <c r="S17" s="16">
        <f t="shared" si="6"/>
        <v>30.76923076923077</v>
      </c>
      <c r="T17" s="23">
        <f t="shared" si="7"/>
        <v>30.76923076923077</v>
      </c>
      <c r="U17" s="24"/>
    </row>
    <row r="18" spans="2:21" ht="15.75">
      <c r="B18" s="4">
        <f t="shared" si="0"/>
        <v>30</v>
      </c>
      <c r="C18" s="4">
        <f t="shared" si="1"/>
        <v>209</v>
      </c>
      <c r="D18" s="1">
        <f>VLOOKUP(C18,Plan1!$A$2:$C$14,2,0)</f>
        <v>40</v>
      </c>
      <c r="E18" s="1">
        <f>VLOOKUP(C18,Plan1!$A$2:$C$14,3,0)</f>
        <v>40</v>
      </c>
      <c r="F18" s="1"/>
      <c r="H18" s="5">
        <v>6</v>
      </c>
      <c r="I18" s="6">
        <v>209</v>
      </c>
      <c r="J18" s="7" t="s">
        <v>56</v>
      </c>
      <c r="K18" s="7" t="s">
        <v>57</v>
      </c>
      <c r="L18" s="17">
        <v>0.40625</v>
      </c>
      <c r="M18" s="17">
        <v>0.4940625</v>
      </c>
      <c r="N18" s="17">
        <v>0.5043055555555556</v>
      </c>
      <c r="O18" s="22">
        <f t="shared" si="2"/>
        <v>15</v>
      </c>
      <c r="P18" s="22">
        <f t="shared" si="3"/>
        <v>10</v>
      </c>
      <c r="Q18" s="22">
        <f t="shared" si="4"/>
        <v>0</v>
      </c>
      <c r="R18" s="16">
        <f t="shared" si="5"/>
        <v>40</v>
      </c>
      <c r="S18" s="16">
        <f t="shared" si="6"/>
        <v>30</v>
      </c>
      <c r="T18" s="23">
        <f t="shared" si="7"/>
        <v>30</v>
      </c>
      <c r="U18" s="24"/>
    </row>
    <row r="19" spans="2:21" ht="15.75">
      <c r="B19" s="4">
        <f t="shared" si="0"/>
        <v>29.606299212598422</v>
      </c>
      <c r="C19" s="4">
        <f t="shared" si="1"/>
        <v>215</v>
      </c>
      <c r="D19" s="1">
        <f>VLOOKUP(C19,Plan1!$A$2:$C$14,2,0)</f>
        <v>40</v>
      </c>
      <c r="E19" s="1">
        <f>VLOOKUP(C19,Plan1!$A$2:$C$14,3,0)</f>
        <v>40</v>
      </c>
      <c r="F19" s="1"/>
      <c r="H19" s="5">
        <v>7</v>
      </c>
      <c r="I19" s="6">
        <v>215</v>
      </c>
      <c r="J19" s="7" t="s">
        <v>67</v>
      </c>
      <c r="K19" s="7" t="s">
        <v>68</v>
      </c>
      <c r="L19" s="17">
        <v>0.40972222222222227</v>
      </c>
      <c r="M19" s="17">
        <v>0.49818287037037035</v>
      </c>
      <c r="N19" s="17">
        <v>0.5110648148148148</v>
      </c>
      <c r="O19" s="22">
        <f t="shared" si="2"/>
        <v>18</v>
      </c>
      <c r="P19" s="22">
        <f t="shared" si="3"/>
        <v>9.921259842519685</v>
      </c>
      <c r="Q19" s="22">
        <f t="shared" si="4"/>
        <v>0</v>
      </c>
      <c r="R19" s="16">
        <f t="shared" si="5"/>
        <v>40</v>
      </c>
      <c r="S19" s="16">
        <f t="shared" si="6"/>
        <v>29.606299212598422</v>
      </c>
      <c r="T19" s="23">
        <f t="shared" si="7"/>
        <v>29.606299212598422</v>
      </c>
      <c r="U19" s="24"/>
    </row>
    <row r="20" spans="2:21" ht="15.75">
      <c r="B20" s="4">
        <f t="shared" si="0"/>
        <v>28.196475440569927</v>
      </c>
      <c r="C20" s="4">
        <f t="shared" si="1"/>
        <v>220</v>
      </c>
      <c r="D20" s="1">
        <f>VLOOKUP(C20,Plan1!$A$2:$C$14,2,0)</f>
        <v>44</v>
      </c>
      <c r="E20" s="1">
        <f>VLOOKUP(C20,Plan1!$A$2:$C$14,3,0)</f>
        <v>40</v>
      </c>
      <c r="F20" s="1"/>
      <c r="H20" s="5">
        <v>8</v>
      </c>
      <c r="I20" s="6">
        <v>220</v>
      </c>
      <c r="J20" s="7" t="s">
        <v>75</v>
      </c>
      <c r="K20" s="7" t="s">
        <v>76</v>
      </c>
      <c r="L20" s="17">
        <v>0.3993055555555556</v>
      </c>
      <c r="M20" s="17">
        <v>0.4875231481481481</v>
      </c>
      <c r="N20" s="17">
        <v>0.5007060185185185</v>
      </c>
      <c r="O20" s="22">
        <f t="shared" si="2"/>
        <v>19</v>
      </c>
      <c r="P20" s="22">
        <f t="shared" si="3"/>
        <v>9.921259842519685</v>
      </c>
      <c r="Q20" s="22">
        <f t="shared" si="4"/>
        <v>0</v>
      </c>
      <c r="R20" s="16">
        <f t="shared" si="5"/>
        <v>42</v>
      </c>
      <c r="S20" s="16">
        <f t="shared" si="6"/>
        <v>28.196475440569927</v>
      </c>
      <c r="T20" s="23">
        <f t="shared" si="7"/>
        <v>28.196475440569927</v>
      </c>
      <c r="U20" s="24"/>
    </row>
    <row r="21" spans="2:21" ht="15.75">
      <c r="B21" s="4">
        <f t="shared" si="0"/>
        <v>27.272727272727273</v>
      </c>
      <c r="C21" s="4">
        <f t="shared" si="1"/>
        <v>208</v>
      </c>
      <c r="D21" s="1">
        <f>VLOOKUP(C21,Plan1!$A$2:$C$14,2,0)</f>
        <v>44</v>
      </c>
      <c r="E21" s="1">
        <f>VLOOKUP(C21,Plan1!$A$2:$C$14,3,0)</f>
        <v>44</v>
      </c>
      <c r="F21" s="1"/>
      <c r="H21" s="5">
        <v>9</v>
      </c>
      <c r="I21" s="6">
        <v>208</v>
      </c>
      <c r="J21" s="7" t="s">
        <v>54</v>
      </c>
      <c r="K21" s="7" t="s">
        <v>55</v>
      </c>
      <c r="L21" s="17">
        <v>0.4131944444444444</v>
      </c>
      <c r="M21" s="17">
        <v>0.5007986111111111</v>
      </c>
      <c r="N21" s="17">
        <v>0.5135416666666667</v>
      </c>
      <c r="O21" s="22">
        <f t="shared" si="2"/>
        <v>18</v>
      </c>
      <c r="P21" s="22">
        <f t="shared" si="3"/>
        <v>10</v>
      </c>
      <c r="Q21" s="22">
        <f t="shared" si="4"/>
        <v>0</v>
      </c>
      <c r="R21" s="16">
        <f t="shared" si="5"/>
        <v>44</v>
      </c>
      <c r="S21" s="16">
        <f t="shared" si="6"/>
        <v>27.272727272727273</v>
      </c>
      <c r="T21" s="23">
        <f t="shared" si="7"/>
        <v>27.272727272727273</v>
      </c>
      <c r="U21" s="24"/>
    </row>
    <row r="22" spans="2:21" ht="15.75">
      <c r="B22" s="4">
        <f t="shared" si="0"/>
        <v>25.407608695652176</v>
      </c>
      <c r="C22" s="4">
        <f t="shared" si="1"/>
        <v>211</v>
      </c>
      <c r="D22" s="1">
        <f>VLOOKUP(C22,Plan1!$A$2:$C$14,2,0)</f>
        <v>48</v>
      </c>
      <c r="E22" s="1">
        <f>VLOOKUP(C22,Plan1!$A$2:$C$14,3,0)</f>
        <v>44</v>
      </c>
      <c r="F22" s="1"/>
      <c r="H22" s="5">
        <v>10</v>
      </c>
      <c r="I22" s="6">
        <v>211</v>
      </c>
      <c r="J22" s="7" t="s">
        <v>60</v>
      </c>
      <c r="K22" s="7" t="s">
        <v>61</v>
      </c>
      <c r="L22" s="17">
        <v>0.4548611111111111</v>
      </c>
      <c r="M22" s="17">
        <v>0.5443865740740741</v>
      </c>
      <c r="N22" s="17">
        <v>0.5561111111111111</v>
      </c>
      <c r="O22" s="22">
        <f t="shared" si="2"/>
        <v>17</v>
      </c>
      <c r="P22" s="22">
        <f t="shared" si="3"/>
        <v>9.84375</v>
      </c>
      <c r="Q22" s="22">
        <f t="shared" si="4"/>
        <v>0</v>
      </c>
      <c r="R22" s="16">
        <f t="shared" si="5"/>
        <v>46</v>
      </c>
      <c r="S22" s="16">
        <f t="shared" si="6"/>
        <v>25.407608695652176</v>
      </c>
      <c r="T22" s="23">
        <f t="shared" si="7"/>
        <v>25.407608695652176</v>
      </c>
      <c r="U22" s="24"/>
    </row>
    <row r="23" spans="2:21" ht="15.75">
      <c r="B23" s="4">
        <f t="shared" si="0"/>
        <v>22.222222222222225</v>
      </c>
      <c r="C23" s="4">
        <f t="shared" si="1"/>
        <v>223</v>
      </c>
      <c r="D23" s="1">
        <f>VLOOKUP(C23,Plan1!$A$2:$C$14,2,0)</f>
        <v>48</v>
      </c>
      <c r="E23" s="1">
        <f>VLOOKUP(C23,Plan1!$A$2:$C$14,3,0)</f>
        <v>48</v>
      </c>
      <c r="F23" s="1"/>
      <c r="H23" s="5">
        <v>11</v>
      </c>
      <c r="I23" s="6">
        <v>223</v>
      </c>
      <c r="J23" s="7" t="s">
        <v>79</v>
      </c>
      <c r="K23" s="7" t="s">
        <v>80</v>
      </c>
      <c r="L23" s="17">
        <v>0.4166666666666667</v>
      </c>
      <c r="M23" s="17">
        <v>0.5110416666666667</v>
      </c>
      <c r="N23" s="17">
        <v>0.5183101851851851</v>
      </c>
      <c r="O23" s="22">
        <f t="shared" si="2"/>
        <v>11</v>
      </c>
      <c r="P23" s="22">
        <f t="shared" si="3"/>
        <v>9.333333333333334</v>
      </c>
      <c r="Q23" s="22">
        <f t="shared" si="4"/>
        <v>0</v>
      </c>
      <c r="R23" s="16">
        <f t="shared" si="5"/>
        <v>48</v>
      </c>
      <c r="S23" s="16">
        <f t="shared" si="6"/>
        <v>22.222222222222225</v>
      </c>
      <c r="T23" s="23">
        <f t="shared" si="7"/>
        <v>22.222222222222225</v>
      </c>
      <c r="U23" s="24"/>
    </row>
    <row r="24" spans="2:21" ht="15.75">
      <c r="B24" s="4">
        <f t="shared" si="0"/>
        <v>22.01834862385321</v>
      </c>
      <c r="C24" s="4">
        <f t="shared" si="1"/>
        <v>216</v>
      </c>
      <c r="D24" s="1">
        <f>VLOOKUP(C24,Plan1!$A$2:$C$14,2,0)</f>
        <v>60</v>
      </c>
      <c r="E24" s="1">
        <f>VLOOKUP(C24,Plan1!$A$2:$C$14,3,0)</f>
        <v>49</v>
      </c>
      <c r="F24" s="1"/>
      <c r="H24" s="5">
        <v>12</v>
      </c>
      <c r="I24" s="6">
        <v>216</v>
      </c>
      <c r="J24" s="7" t="s">
        <v>69</v>
      </c>
      <c r="K24" s="7" t="s">
        <v>70</v>
      </c>
      <c r="L24" s="17">
        <v>0.4166666666666667</v>
      </c>
      <c r="M24" s="17">
        <v>0.5047106481481481</v>
      </c>
      <c r="N24" s="17">
        <v>0.5171412037037036</v>
      </c>
      <c r="O24" s="22">
        <f t="shared" si="2"/>
        <v>18</v>
      </c>
      <c r="P24" s="22">
        <f t="shared" si="3"/>
        <v>10</v>
      </c>
      <c r="Q24" s="22">
        <f t="shared" si="4"/>
        <v>0</v>
      </c>
      <c r="R24" s="16">
        <f t="shared" si="5"/>
        <v>54.5</v>
      </c>
      <c r="S24" s="16">
        <f t="shared" si="6"/>
        <v>22.01834862385321</v>
      </c>
      <c r="T24" s="23">
        <f t="shared" si="7"/>
        <v>22.01834862385321</v>
      </c>
      <c r="U24" s="24"/>
    </row>
    <row r="25" spans="2:21" ht="15.75">
      <c r="B25" s="4">
        <f t="shared" si="0"/>
        <v>0</v>
      </c>
      <c r="C25" s="4">
        <f t="shared" si="1"/>
        <v>213</v>
      </c>
      <c r="D25" s="1">
        <f>VLOOKUP(C25,Plan1!$A$2:$C$14,2,0)</f>
        <v>56</v>
      </c>
      <c r="E25" s="1">
        <f>VLOOKUP(C25,Plan1!$A$2:$C$14,3,0)</f>
        <v>52</v>
      </c>
      <c r="F25" s="1"/>
      <c r="H25" s="5" t="s">
        <v>81</v>
      </c>
      <c r="I25" s="6">
        <v>213</v>
      </c>
      <c r="J25" s="7" t="s">
        <v>64</v>
      </c>
      <c r="K25" s="7" t="s">
        <v>65</v>
      </c>
      <c r="L25" s="17">
        <v>0.40972222222222227</v>
      </c>
      <c r="M25" s="17">
        <v>0.4776967592592593</v>
      </c>
      <c r="N25" s="17">
        <v>0.48971064814814813</v>
      </c>
      <c r="O25" s="22">
        <f t="shared" si="2"/>
        <v>18</v>
      </c>
      <c r="P25" s="22">
        <f t="shared" si="3"/>
        <v>12.989690721649485</v>
      </c>
      <c r="Q25" s="22" t="str">
        <f t="shared" si="4"/>
        <v>Elim</v>
      </c>
      <c r="R25" s="16">
        <f t="shared" si="5"/>
        <v>54</v>
      </c>
      <c r="S25" s="16">
        <f t="shared" si="6"/>
        <v>33.295150820924015</v>
      </c>
      <c r="T25" s="23">
        <f t="shared" si="7"/>
        <v>0</v>
      </c>
      <c r="U25" s="24"/>
    </row>
    <row r="26" spans="2:21" ht="15.75">
      <c r="B26" s="4">
        <f t="shared" si="0"/>
        <v>0</v>
      </c>
      <c r="C26" s="4">
        <f t="shared" si="1"/>
        <v>221</v>
      </c>
      <c r="D26" s="1" t="e">
        <f>VLOOKUP(C26,Plan1!$A$2:$C$14,2,0)</f>
        <v>#N/A</v>
      </c>
      <c r="E26" s="1" t="e">
        <f>VLOOKUP(C26,Plan1!$A$2:$C$14,3,0)</f>
        <v>#N/A</v>
      </c>
      <c r="F26" s="1"/>
      <c r="H26" s="5" t="s">
        <v>81</v>
      </c>
      <c r="I26" s="6">
        <v>221</v>
      </c>
      <c r="J26" s="7" t="s">
        <v>77</v>
      </c>
      <c r="K26" s="7" t="s">
        <v>78</v>
      </c>
      <c r="L26" s="17">
        <v>0</v>
      </c>
      <c r="M26" s="17"/>
      <c r="N26" s="17"/>
      <c r="O26" s="22">
        <f t="shared" si="2"/>
        <v>3</v>
      </c>
      <c r="P26" s="22" t="e">
        <f t="shared" si="3"/>
        <v>#DIV/0!</v>
      </c>
      <c r="Q26" s="22" t="str">
        <f t="shared" si="4"/>
        <v>Elim</v>
      </c>
      <c r="R26" s="16" t="e">
        <f t="shared" si="5"/>
        <v>#N/A</v>
      </c>
      <c r="S26" s="16" t="e">
        <f t="shared" si="6"/>
        <v>#DIV/0!</v>
      </c>
      <c r="T26" s="23">
        <f t="shared" si="7"/>
        <v>0</v>
      </c>
      <c r="U26" s="24"/>
    </row>
    <row r="27" spans="2:20" ht="15.75" hidden="1">
      <c r="B27" s="4">
        <f t="shared" si="0"/>
        <v>0</v>
      </c>
      <c r="C27" s="4">
        <f t="shared" si="1"/>
        <v>0</v>
      </c>
      <c r="D27" s="1" t="e">
        <f>VLOOKUP(C27,Plan1!$A$2:$C$14,2,0)</f>
        <v>#N/A</v>
      </c>
      <c r="E27" s="1" t="e">
        <f>VLOOKUP(C27,Plan1!$A$2:$C$14,3,0)</f>
        <v>#N/A</v>
      </c>
      <c r="F27" s="1"/>
      <c r="H27" s="5"/>
      <c r="I27" s="6"/>
      <c r="J27" s="7"/>
      <c r="K27" s="7"/>
      <c r="L27" s="17"/>
      <c r="M27" s="17"/>
      <c r="N27" s="17"/>
      <c r="O27" s="22">
        <f t="shared" si="2"/>
        <v>3</v>
      </c>
      <c r="P27" s="22" t="e">
        <f t="shared" si="3"/>
        <v>#DIV/0!</v>
      </c>
      <c r="Q27" s="22" t="str">
        <f t="shared" si="4"/>
        <v>Elim</v>
      </c>
      <c r="R27" s="16" t="e">
        <f t="shared" si="5"/>
        <v>#N/A</v>
      </c>
      <c r="S27" s="16" t="e">
        <f t="shared" si="6"/>
        <v>#DIV/0!</v>
      </c>
      <c r="T27" s="23">
        <f t="shared" si="7"/>
        <v>0</v>
      </c>
    </row>
    <row r="28" spans="2:20" ht="15.75" hidden="1">
      <c r="B28" s="4">
        <f t="shared" si="0"/>
        <v>0</v>
      </c>
      <c r="C28" s="4">
        <f t="shared" si="1"/>
        <v>0</v>
      </c>
      <c r="D28" s="1" t="e">
        <f>VLOOKUP(C28,Plan1!$A$2:$C$14,2,0)</f>
        <v>#N/A</v>
      </c>
      <c r="E28" s="1" t="e">
        <f>VLOOKUP(C28,Plan1!$A$2:$C$14,3,0)</f>
        <v>#N/A</v>
      </c>
      <c r="F28" s="1"/>
      <c r="H28" s="5"/>
      <c r="I28" s="6"/>
      <c r="J28" s="7"/>
      <c r="K28" s="7"/>
      <c r="L28" s="17"/>
      <c r="M28" s="17"/>
      <c r="N28" s="17"/>
      <c r="O28" s="22">
        <f t="shared" si="2"/>
        <v>3</v>
      </c>
      <c r="P28" s="22" t="e">
        <f t="shared" si="3"/>
        <v>#DIV/0!</v>
      </c>
      <c r="Q28" s="22" t="str">
        <f t="shared" si="4"/>
        <v>Elim</v>
      </c>
      <c r="R28" s="16" t="e">
        <f t="shared" si="5"/>
        <v>#N/A</v>
      </c>
      <c r="S28" s="16" t="e">
        <f t="shared" si="6"/>
        <v>#DIV/0!</v>
      </c>
      <c r="T28" s="23">
        <f t="shared" si="7"/>
        <v>0</v>
      </c>
    </row>
    <row r="29" spans="2:20" ht="15.75" hidden="1">
      <c r="B29" s="4">
        <f t="shared" si="0"/>
        <v>0</v>
      </c>
      <c r="C29" s="4">
        <f t="shared" si="1"/>
        <v>0</v>
      </c>
      <c r="D29" s="1" t="e">
        <f>VLOOKUP(C29,Plan1!$A$2:$C$14,2,0)</f>
        <v>#N/A</v>
      </c>
      <c r="E29" s="1" t="e">
        <f>VLOOKUP(C29,Plan1!$A$2:$C$14,3,0)</f>
        <v>#N/A</v>
      </c>
      <c r="F29" s="1"/>
      <c r="H29" s="5"/>
      <c r="I29" s="6"/>
      <c r="J29" s="7"/>
      <c r="K29" s="7"/>
      <c r="L29" s="17"/>
      <c r="M29" s="17"/>
      <c r="N29" s="17"/>
      <c r="O29" s="22">
        <f t="shared" si="2"/>
        <v>3</v>
      </c>
      <c r="P29" s="22" t="e">
        <f t="shared" si="3"/>
        <v>#DIV/0!</v>
      </c>
      <c r="Q29" s="22" t="str">
        <f t="shared" si="4"/>
        <v>Elim</v>
      </c>
      <c r="R29" s="16" t="e">
        <f t="shared" si="5"/>
        <v>#N/A</v>
      </c>
      <c r="S29" s="16" t="e">
        <f t="shared" si="6"/>
        <v>#DIV/0!</v>
      </c>
      <c r="T29" s="23">
        <f t="shared" si="7"/>
        <v>0</v>
      </c>
    </row>
    <row r="30" spans="2:20" ht="15.75" hidden="1">
      <c r="B30" s="4">
        <f t="shared" si="0"/>
        <v>0</v>
      </c>
      <c r="C30" s="4">
        <f t="shared" si="1"/>
        <v>0</v>
      </c>
      <c r="D30" s="1" t="e">
        <f>VLOOKUP(C30,Plan1!$A$2:$C$14,2,0)</f>
        <v>#N/A</v>
      </c>
      <c r="E30" s="1" t="e">
        <f>VLOOKUP(C30,Plan1!$A$2:$C$14,3,0)</f>
        <v>#N/A</v>
      </c>
      <c r="F30" s="1"/>
      <c r="H30" s="5"/>
      <c r="I30" s="6"/>
      <c r="J30" s="7"/>
      <c r="K30" s="7"/>
      <c r="L30" s="17"/>
      <c r="M30" s="17"/>
      <c r="N30" s="17"/>
      <c r="O30" s="22">
        <f t="shared" si="2"/>
        <v>3</v>
      </c>
      <c r="P30" s="22" t="e">
        <f t="shared" si="3"/>
        <v>#DIV/0!</v>
      </c>
      <c r="Q30" s="22" t="str">
        <f t="shared" si="4"/>
        <v>Elim</v>
      </c>
      <c r="R30" s="16" t="e">
        <f t="shared" si="5"/>
        <v>#N/A</v>
      </c>
      <c r="S30" s="16" t="e">
        <f t="shared" si="6"/>
        <v>#DIV/0!</v>
      </c>
      <c r="T30" s="23">
        <f t="shared" si="7"/>
        <v>0</v>
      </c>
    </row>
    <row r="31" spans="2:20" ht="15.75" hidden="1">
      <c r="B31" s="4">
        <f t="shared" si="0"/>
        <v>0</v>
      </c>
      <c r="C31" s="4">
        <f t="shared" si="1"/>
        <v>0</v>
      </c>
      <c r="D31" s="1" t="e">
        <f>VLOOKUP(C31,Plan1!$A$2:$C$14,2,0)</f>
        <v>#N/A</v>
      </c>
      <c r="E31" s="1" t="e">
        <f>VLOOKUP(C31,Plan1!$A$2:$C$14,3,0)</f>
        <v>#N/A</v>
      </c>
      <c r="F31" s="1"/>
      <c r="H31" s="5"/>
      <c r="I31" s="6"/>
      <c r="J31" s="7"/>
      <c r="K31" s="7"/>
      <c r="L31" s="17"/>
      <c r="M31" s="17"/>
      <c r="N31" s="17"/>
      <c r="O31" s="22">
        <f t="shared" si="2"/>
        <v>3</v>
      </c>
      <c r="P31" s="22" t="e">
        <f t="shared" si="3"/>
        <v>#DIV/0!</v>
      </c>
      <c r="Q31" s="22" t="str">
        <f t="shared" si="4"/>
        <v>Elim</v>
      </c>
      <c r="R31" s="16" t="e">
        <f t="shared" si="5"/>
        <v>#N/A</v>
      </c>
      <c r="S31" s="16" t="e">
        <f t="shared" si="6"/>
        <v>#DIV/0!</v>
      </c>
      <c r="T31" s="23">
        <f t="shared" si="7"/>
        <v>0</v>
      </c>
    </row>
    <row r="32" spans="2:20" ht="15.75" hidden="1">
      <c r="B32" s="4">
        <f t="shared" si="0"/>
        <v>0</v>
      </c>
      <c r="C32" s="4">
        <f t="shared" si="1"/>
        <v>0</v>
      </c>
      <c r="D32" s="1" t="e">
        <f>VLOOKUP(C32,Plan1!$A$2:$C$14,2,0)</f>
        <v>#N/A</v>
      </c>
      <c r="E32" s="1" t="e">
        <f>VLOOKUP(C32,Plan1!$A$2:$C$14,3,0)</f>
        <v>#N/A</v>
      </c>
      <c r="F32" s="1"/>
      <c r="H32" s="5"/>
      <c r="I32" s="6"/>
      <c r="J32" s="7"/>
      <c r="K32" s="7"/>
      <c r="L32" s="17"/>
      <c r="M32" s="17"/>
      <c r="N32" s="17"/>
      <c r="O32" s="22">
        <f t="shared" si="2"/>
        <v>3</v>
      </c>
      <c r="P32" s="22" t="e">
        <f t="shared" si="3"/>
        <v>#DIV/0!</v>
      </c>
      <c r="Q32" s="22" t="str">
        <f t="shared" si="4"/>
        <v>Elim</v>
      </c>
      <c r="R32" s="16" t="e">
        <f t="shared" si="5"/>
        <v>#N/A</v>
      </c>
      <c r="S32" s="16" t="e">
        <f t="shared" si="6"/>
        <v>#DIV/0!</v>
      </c>
      <c r="T32" s="23">
        <f t="shared" si="7"/>
        <v>0</v>
      </c>
    </row>
    <row r="33" spans="2:20" ht="15.75" hidden="1">
      <c r="B33" s="4">
        <f t="shared" si="0"/>
        <v>0</v>
      </c>
      <c r="C33" s="4">
        <f t="shared" si="1"/>
        <v>0</v>
      </c>
      <c r="D33" s="1" t="e">
        <f>VLOOKUP(C33,Plan1!$A$2:$C$14,2,0)</f>
        <v>#N/A</v>
      </c>
      <c r="E33" s="1" t="e">
        <f>VLOOKUP(C33,Plan1!$A$2:$C$14,3,0)</f>
        <v>#N/A</v>
      </c>
      <c r="F33" s="1"/>
      <c r="H33" s="5"/>
      <c r="I33" s="6"/>
      <c r="J33" s="7"/>
      <c r="K33" s="7"/>
      <c r="L33" s="17"/>
      <c r="M33" s="17"/>
      <c r="N33" s="17"/>
      <c r="O33" s="22">
        <f t="shared" si="2"/>
        <v>3</v>
      </c>
      <c r="P33" s="22" t="e">
        <f t="shared" si="3"/>
        <v>#DIV/0!</v>
      </c>
      <c r="Q33" s="22" t="str">
        <f t="shared" si="4"/>
        <v>Elim</v>
      </c>
      <c r="R33" s="16" t="e">
        <f t="shared" si="5"/>
        <v>#N/A</v>
      </c>
      <c r="S33" s="16" t="e">
        <f t="shared" si="6"/>
        <v>#DIV/0!</v>
      </c>
      <c r="T33" s="23">
        <f t="shared" si="7"/>
        <v>0</v>
      </c>
    </row>
    <row r="34" spans="2:20" ht="15.75" hidden="1">
      <c r="B34" s="4">
        <f t="shared" si="0"/>
        <v>0</v>
      </c>
      <c r="C34" s="4">
        <f t="shared" si="1"/>
        <v>0</v>
      </c>
      <c r="D34" s="1" t="e">
        <f>VLOOKUP(C34,Plan1!$A$2:$C$14,2,0)</f>
        <v>#N/A</v>
      </c>
      <c r="E34" s="1" t="e">
        <f>VLOOKUP(C34,Plan1!$A$2:$C$14,3,0)</f>
        <v>#N/A</v>
      </c>
      <c r="F34" s="1"/>
      <c r="H34" s="5"/>
      <c r="I34" s="6"/>
      <c r="J34" s="7"/>
      <c r="K34" s="7"/>
      <c r="L34" s="17"/>
      <c r="M34" s="17"/>
      <c r="N34" s="17"/>
      <c r="O34" s="22">
        <f t="shared" si="2"/>
        <v>3</v>
      </c>
      <c r="P34" s="22" t="e">
        <f t="shared" si="3"/>
        <v>#DIV/0!</v>
      </c>
      <c r="Q34" s="22" t="str">
        <f t="shared" si="4"/>
        <v>Elim</v>
      </c>
      <c r="R34" s="16" t="e">
        <f t="shared" si="5"/>
        <v>#N/A</v>
      </c>
      <c r="S34" s="16" t="e">
        <f t="shared" si="6"/>
        <v>#DIV/0!</v>
      </c>
      <c r="T34" s="23">
        <f t="shared" si="7"/>
        <v>0</v>
      </c>
    </row>
    <row r="35" spans="2:20" ht="15.75" hidden="1">
      <c r="B35" s="4">
        <f t="shared" si="0"/>
        <v>0</v>
      </c>
      <c r="C35" s="4">
        <f t="shared" si="1"/>
        <v>0</v>
      </c>
      <c r="D35" s="1" t="e">
        <f>VLOOKUP(C35,Plan1!$A$2:$C$14,2,0)</f>
        <v>#N/A</v>
      </c>
      <c r="E35" s="1" t="e">
        <f>VLOOKUP(C35,Plan1!$A$2:$C$14,3,0)</f>
        <v>#N/A</v>
      </c>
      <c r="F35" s="1"/>
      <c r="H35" s="5"/>
      <c r="I35" s="6"/>
      <c r="J35" s="7"/>
      <c r="K35" s="7"/>
      <c r="L35" s="17"/>
      <c r="M35" s="17"/>
      <c r="N35" s="17"/>
      <c r="O35" s="22">
        <f t="shared" si="2"/>
        <v>3</v>
      </c>
      <c r="P35" s="22" t="e">
        <f t="shared" si="3"/>
        <v>#DIV/0!</v>
      </c>
      <c r="Q35" s="22" t="str">
        <f t="shared" si="4"/>
        <v>Elim</v>
      </c>
      <c r="R35" s="16" t="e">
        <f t="shared" si="5"/>
        <v>#N/A</v>
      </c>
      <c r="S35" s="16" t="e">
        <f t="shared" si="6"/>
        <v>#DIV/0!</v>
      </c>
      <c r="T35" s="23">
        <f t="shared" si="7"/>
        <v>0</v>
      </c>
    </row>
    <row r="36" spans="2:20" ht="15.75" hidden="1">
      <c r="B36" s="4">
        <f t="shared" si="0"/>
        <v>0</v>
      </c>
      <c r="C36" s="4">
        <f t="shared" si="1"/>
        <v>0</v>
      </c>
      <c r="D36" s="1" t="e">
        <f>VLOOKUP(C36,Plan1!$A$2:$C$14,2,0)</f>
        <v>#N/A</v>
      </c>
      <c r="E36" s="1" t="e">
        <f>VLOOKUP(C36,Plan1!$A$2:$C$14,3,0)</f>
        <v>#N/A</v>
      </c>
      <c r="F36" s="1"/>
      <c r="H36" s="5"/>
      <c r="I36" s="6"/>
      <c r="J36" s="7"/>
      <c r="K36" s="7"/>
      <c r="L36" s="17"/>
      <c r="M36" s="17"/>
      <c r="N36" s="17"/>
      <c r="O36" s="22">
        <f t="shared" si="2"/>
        <v>3</v>
      </c>
      <c r="P36" s="22" t="e">
        <f t="shared" si="3"/>
        <v>#DIV/0!</v>
      </c>
      <c r="Q36" s="22" t="str">
        <f t="shared" si="4"/>
        <v>Elim</v>
      </c>
      <c r="R36" s="16" t="e">
        <f t="shared" si="5"/>
        <v>#N/A</v>
      </c>
      <c r="S36" s="16" t="e">
        <f t="shared" si="6"/>
        <v>#DIV/0!</v>
      </c>
      <c r="T36" s="23">
        <f t="shared" si="7"/>
        <v>0</v>
      </c>
    </row>
    <row r="37" spans="2:20" ht="15.75" hidden="1">
      <c r="B37" s="4">
        <f t="shared" si="0"/>
        <v>0</v>
      </c>
      <c r="C37" s="4">
        <f t="shared" si="1"/>
        <v>0</v>
      </c>
      <c r="D37" s="1" t="e">
        <f>VLOOKUP(C37,Plan1!$A$2:$C$14,2,0)</f>
        <v>#N/A</v>
      </c>
      <c r="E37" s="1" t="e">
        <f>VLOOKUP(C37,Plan1!$A$2:$C$14,3,0)</f>
        <v>#N/A</v>
      </c>
      <c r="F37" s="1"/>
      <c r="H37" s="5"/>
      <c r="I37" s="6"/>
      <c r="J37" s="7"/>
      <c r="K37" s="7"/>
      <c r="L37" s="17"/>
      <c r="M37" s="17"/>
      <c r="N37" s="17"/>
      <c r="O37" s="22">
        <f t="shared" si="2"/>
        <v>3</v>
      </c>
      <c r="P37" s="22" t="e">
        <f t="shared" si="3"/>
        <v>#DIV/0!</v>
      </c>
      <c r="Q37" s="22" t="str">
        <f t="shared" si="4"/>
        <v>Elim</v>
      </c>
      <c r="R37" s="16" t="e">
        <f t="shared" si="5"/>
        <v>#N/A</v>
      </c>
      <c r="S37" s="16" t="e">
        <f t="shared" si="6"/>
        <v>#DIV/0!</v>
      </c>
      <c r="T37" s="23">
        <f t="shared" si="7"/>
        <v>0</v>
      </c>
    </row>
    <row r="38" spans="8:20" s="4" customFormat="1" ht="15.75">
      <c r="H38" s="18"/>
      <c r="I38" s="10"/>
      <c r="J38" s="11"/>
      <c r="K38" s="11"/>
      <c r="L38" s="10"/>
      <c r="M38" s="10"/>
      <c r="N38" s="10"/>
      <c r="O38" s="11"/>
      <c r="P38" s="11"/>
      <c r="Q38" s="11"/>
      <c r="R38" s="11"/>
      <c r="S38" s="11"/>
      <c r="T38" s="19"/>
    </row>
    <row r="39" spans="8:20" s="4" customFormat="1" ht="21" hidden="1">
      <c r="H39" s="18"/>
      <c r="I39" s="10"/>
      <c r="J39" s="14" t="s">
        <v>48</v>
      </c>
      <c r="K39" s="11"/>
      <c r="L39" s="10"/>
      <c r="M39" s="10"/>
      <c r="N39" s="10"/>
      <c r="O39" s="11"/>
      <c r="P39" s="11"/>
      <c r="Q39" s="11"/>
      <c r="R39" s="11"/>
      <c r="S39" s="11"/>
      <c r="T39" s="19"/>
    </row>
    <row r="40" spans="3:20" ht="15.75" hidden="1">
      <c r="C40" s="4" t="s">
        <v>4</v>
      </c>
      <c r="D40" t="s">
        <v>5</v>
      </c>
      <c r="E40" t="s">
        <v>6</v>
      </c>
      <c r="F40" t="s">
        <v>18</v>
      </c>
      <c r="H40" s="5" t="s">
        <v>9</v>
      </c>
      <c r="I40" s="15" t="s">
        <v>10</v>
      </c>
      <c r="J40" s="16" t="s">
        <v>11</v>
      </c>
      <c r="K40" s="16" t="s">
        <v>12</v>
      </c>
      <c r="L40" s="15" t="s">
        <v>13</v>
      </c>
      <c r="M40" s="15" t="s">
        <v>14</v>
      </c>
      <c r="N40" s="15" t="s">
        <v>16</v>
      </c>
      <c r="O40" s="16" t="s">
        <v>19</v>
      </c>
      <c r="P40" s="16" t="s">
        <v>20</v>
      </c>
      <c r="Q40" s="16"/>
      <c r="R40" s="16" t="s">
        <v>21</v>
      </c>
      <c r="S40" s="16" t="s">
        <v>28</v>
      </c>
      <c r="T40" s="21" t="s">
        <v>27</v>
      </c>
    </row>
    <row r="41" spans="2:20" ht="15.75" hidden="1">
      <c r="B41" s="4">
        <f>T41</f>
        <v>0</v>
      </c>
      <c r="C41" s="4">
        <f>I41</f>
        <v>0</v>
      </c>
      <c r="D41" s="1"/>
      <c r="E41" s="1"/>
      <c r="F41" s="1"/>
      <c r="H41" s="5"/>
      <c r="I41" s="6"/>
      <c r="J41" s="7"/>
      <c r="K41" s="7"/>
      <c r="L41" s="17"/>
      <c r="M41" s="17"/>
      <c r="N41" s="17"/>
      <c r="O41" s="22">
        <f>IF((HOUR(N41)*60+MINUTE(N41))-(HOUR(M41)*60+MINUTE(M41))&lt;3,3,(HOUR(N41)*60+MINUTE(N41))-(HOUR(M41)*60+MINUTE(M41)))</f>
        <v>3</v>
      </c>
      <c r="P41" s="22" t="e">
        <f>$D$2*60/((HOUR(M41)*60+MINUTE(M41))-(HOUR(L41)*60+MINUTE(L41)))</f>
        <v>#DIV/0!</v>
      </c>
      <c r="Q41" s="22"/>
      <c r="R41" s="16">
        <f>(D41+E41)/2</f>
        <v>0</v>
      </c>
      <c r="S41" s="16">
        <f>IF(((HOUR(M41)*60+MINUTE(M41))-(HOUR(L41)*60+MINUTE(L41)))&lt;INT($D$2*60/$D$3),0,(P41*2-$D$4)*100/(R41))</f>
        <v>0</v>
      </c>
      <c r="T41" s="23">
        <f>IF(F41="X",0,S41)</f>
        <v>0</v>
      </c>
    </row>
    <row r="42" spans="2:20" ht="15.75" hidden="1">
      <c r="B42" s="4">
        <f aca="true" t="shared" si="8" ref="B42:B56">T42</f>
        <v>0</v>
      </c>
      <c r="C42" s="4">
        <f aca="true" t="shared" si="9" ref="C42:C56">I42</f>
        <v>0</v>
      </c>
      <c r="D42" s="1"/>
      <c r="E42" s="1"/>
      <c r="F42" s="1"/>
      <c r="H42" s="5"/>
      <c r="I42" s="6"/>
      <c r="J42" s="7"/>
      <c r="K42" s="7"/>
      <c r="L42" s="17"/>
      <c r="M42" s="17"/>
      <c r="N42" s="17"/>
      <c r="O42" s="22">
        <f aca="true" t="shared" si="10" ref="O42:O56">IF((HOUR(N42)*60+MINUTE(N42))-(HOUR(M42)*60+MINUTE(M42))&lt;3,3,(HOUR(N42)*60+MINUTE(N42))-(HOUR(M42)*60+MINUTE(M42)))</f>
        <v>3</v>
      </c>
      <c r="P42" s="22" t="e">
        <f aca="true" t="shared" si="11" ref="P42:P56">$D$2*60/((HOUR(M42)*60+MINUTE(M42))-(HOUR(L42)*60+MINUTE(L42)))</f>
        <v>#DIV/0!</v>
      </c>
      <c r="Q42" s="22"/>
      <c r="R42" s="16">
        <f aca="true" t="shared" si="12" ref="R42:R56">(D42+E42)/2</f>
        <v>0</v>
      </c>
      <c r="S42" s="16">
        <f aca="true" t="shared" si="13" ref="S42:S56">IF(((HOUR(M42)*60+MINUTE(M42))-(HOUR(L42)*60+MINUTE(L42)))&lt;INT($D$2*60/$D$3),0,(P42*2-$D$4)*100/(R42))</f>
        <v>0</v>
      </c>
      <c r="T42" s="23">
        <f aca="true" t="shared" si="14" ref="T42:T56">IF(F42="X",0,S42)</f>
        <v>0</v>
      </c>
    </row>
    <row r="43" spans="2:20" ht="15.75" hidden="1">
      <c r="B43" s="4">
        <f t="shared" si="8"/>
        <v>0</v>
      </c>
      <c r="C43" s="4">
        <f t="shared" si="9"/>
        <v>0</v>
      </c>
      <c r="D43" s="1"/>
      <c r="E43" s="1"/>
      <c r="F43" s="1"/>
      <c r="H43" s="5"/>
      <c r="I43" s="6"/>
      <c r="J43" s="7"/>
      <c r="K43" s="7"/>
      <c r="L43" s="17"/>
      <c r="M43" s="17"/>
      <c r="N43" s="17"/>
      <c r="O43" s="22">
        <f t="shared" si="10"/>
        <v>3</v>
      </c>
      <c r="P43" s="22" t="e">
        <f t="shared" si="11"/>
        <v>#DIV/0!</v>
      </c>
      <c r="Q43" s="22"/>
      <c r="R43" s="16">
        <f t="shared" si="12"/>
        <v>0</v>
      </c>
      <c r="S43" s="16">
        <f t="shared" si="13"/>
        <v>0</v>
      </c>
      <c r="T43" s="23">
        <f t="shared" si="14"/>
        <v>0</v>
      </c>
    </row>
    <row r="44" spans="2:20" ht="15.75" hidden="1">
      <c r="B44" s="4">
        <f t="shared" si="8"/>
        <v>0</v>
      </c>
      <c r="C44" s="4">
        <f t="shared" si="9"/>
        <v>0</v>
      </c>
      <c r="D44" s="1"/>
      <c r="E44" s="1"/>
      <c r="F44" s="1"/>
      <c r="H44" s="5"/>
      <c r="I44" s="6"/>
      <c r="J44" s="7"/>
      <c r="K44" s="7"/>
      <c r="L44" s="17"/>
      <c r="M44" s="17"/>
      <c r="N44" s="17"/>
      <c r="O44" s="22">
        <f t="shared" si="10"/>
        <v>3</v>
      </c>
      <c r="P44" s="22" t="e">
        <f t="shared" si="11"/>
        <v>#DIV/0!</v>
      </c>
      <c r="Q44" s="22"/>
      <c r="R44" s="16">
        <f t="shared" si="12"/>
        <v>0</v>
      </c>
      <c r="S44" s="16">
        <f t="shared" si="13"/>
        <v>0</v>
      </c>
      <c r="T44" s="23">
        <f t="shared" si="14"/>
        <v>0</v>
      </c>
    </row>
    <row r="45" spans="2:20" ht="15.75" hidden="1">
      <c r="B45" s="4">
        <f t="shared" si="8"/>
        <v>0</v>
      </c>
      <c r="C45" s="4">
        <f t="shared" si="9"/>
        <v>0</v>
      </c>
      <c r="D45" s="1"/>
      <c r="E45" s="1"/>
      <c r="F45" s="1"/>
      <c r="H45" s="5"/>
      <c r="I45" s="6"/>
      <c r="J45" s="7"/>
      <c r="K45" s="7"/>
      <c r="L45" s="17"/>
      <c r="M45" s="17"/>
      <c r="N45" s="17"/>
      <c r="O45" s="22">
        <f t="shared" si="10"/>
        <v>3</v>
      </c>
      <c r="P45" s="22" t="e">
        <f t="shared" si="11"/>
        <v>#DIV/0!</v>
      </c>
      <c r="Q45" s="22"/>
      <c r="R45" s="16">
        <f t="shared" si="12"/>
        <v>0</v>
      </c>
      <c r="S45" s="16">
        <f t="shared" si="13"/>
        <v>0</v>
      </c>
      <c r="T45" s="23">
        <f t="shared" si="14"/>
        <v>0</v>
      </c>
    </row>
    <row r="46" spans="2:20" ht="15.75" hidden="1">
      <c r="B46" s="4">
        <f t="shared" si="8"/>
        <v>0</v>
      </c>
      <c r="C46" s="4">
        <f t="shared" si="9"/>
        <v>0</v>
      </c>
      <c r="D46" s="1"/>
      <c r="E46" s="1"/>
      <c r="F46" s="1"/>
      <c r="H46" s="5"/>
      <c r="I46" s="6"/>
      <c r="J46" s="7"/>
      <c r="K46" s="7"/>
      <c r="L46" s="17"/>
      <c r="M46" s="17"/>
      <c r="N46" s="17"/>
      <c r="O46" s="22">
        <f t="shared" si="10"/>
        <v>3</v>
      </c>
      <c r="P46" s="22" t="e">
        <f t="shared" si="11"/>
        <v>#DIV/0!</v>
      </c>
      <c r="Q46" s="22"/>
      <c r="R46" s="16">
        <f t="shared" si="12"/>
        <v>0</v>
      </c>
      <c r="S46" s="16">
        <f t="shared" si="13"/>
        <v>0</v>
      </c>
      <c r="T46" s="23">
        <f t="shared" si="14"/>
        <v>0</v>
      </c>
    </row>
    <row r="47" spans="2:20" ht="15.75" hidden="1">
      <c r="B47" s="4">
        <f t="shared" si="8"/>
        <v>0</v>
      </c>
      <c r="C47" s="4">
        <f t="shared" si="9"/>
        <v>0</v>
      </c>
      <c r="D47" s="1"/>
      <c r="E47" s="1"/>
      <c r="F47" s="1"/>
      <c r="H47" s="5"/>
      <c r="I47" s="6"/>
      <c r="J47" s="7"/>
      <c r="K47" s="7"/>
      <c r="L47" s="17"/>
      <c r="M47" s="17"/>
      <c r="N47" s="17"/>
      <c r="O47" s="22">
        <f t="shared" si="10"/>
        <v>3</v>
      </c>
      <c r="P47" s="22" t="e">
        <f t="shared" si="11"/>
        <v>#DIV/0!</v>
      </c>
      <c r="Q47" s="22"/>
      <c r="R47" s="16">
        <f t="shared" si="12"/>
        <v>0</v>
      </c>
      <c r="S47" s="16">
        <f t="shared" si="13"/>
        <v>0</v>
      </c>
      <c r="T47" s="23">
        <f t="shared" si="14"/>
        <v>0</v>
      </c>
    </row>
    <row r="48" spans="2:20" ht="15.75" hidden="1">
      <c r="B48" s="4">
        <f t="shared" si="8"/>
        <v>0</v>
      </c>
      <c r="C48" s="4">
        <f t="shared" si="9"/>
        <v>0</v>
      </c>
      <c r="D48" s="1"/>
      <c r="E48" s="1"/>
      <c r="F48" s="1"/>
      <c r="H48" s="5"/>
      <c r="I48" s="6"/>
      <c r="J48" s="7"/>
      <c r="K48" s="7"/>
      <c r="L48" s="17"/>
      <c r="M48" s="17"/>
      <c r="N48" s="17"/>
      <c r="O48" s="22">
        <f t="shared" si="10"/>
        <v>3</v>
      </c>
      <c r="P48" s="22" t="e">
        <f t="shared" si="11"/>
        <v>#DIV/0!</v>
      </c>
      <c r="Q48" s="22"/>
      <c r="R48" s="16">
        <f t="shared" si="12"/>
        <v>0</v>
      </c>
      <c r="S48" s="16">
        <f t="shared" si="13"/>
        <v>0</v>
      </c>
      <c r="T48" s="23">
        <f t="shared" si="14"/>
        <v>0</v>
      </c>
    </row>
    <row r="49" spans="2:20" ht="15.75" hidden="1">
      <c r="B49" s="4">
        <f t="shared" si="8"/>
        <v>0</v>
      </c>
      <c r="C49" s="4">
        <f t="shared" si="9"/>
        <v>0</v>
      </c>
      <c r="D49" s="1"/>
      <c r="E49" s="1"/>
      <c r="F49" s="1"/>
      <c r="H49" s="5"/>
      <c r="I49" s="6"/>
      <c r="J49" s="7"/>
      <c r="K49" s="7"/>
      <c r="L49" s="17"/>
      <c r="M49" s="17"/>
      <c r="N49" s="17"/>
      <c r="O49" s="22">
        <f t="shared" si="10"/>
        <v>3</v>
      </c>
      <c r="P49" s="22" t="e">
        <f t="shared" si="11"/>
        <v>#DIV/0!</v>
      </c>
      <c r="Q49" s="22"/>
      <c r="R49" s="16">
        <f t="shared" si="12"/>
        <v>0</v>
      </c>
      <c r="S49" s="16">
        <f t="shared" si="13"/>
        <v>0</v>
      </c>
      <c r="T49" s="23">
        <f t="shared" si="14"/>
        <v>0</v>
      </c>
    </row>
    <row r="50" spans="2:20" ht="15.75" hidden="1">
      <c r="B50" s="4">
        <f t="shared" si="8"/>
        <v>0</v>
      </c>
      <c r="C50" s="4">
        <f t="shared" si="9"/>
        <v>0</v>
      </c>
      <c r="D50" s="1"/>
      <c r="E50" s="1"/>
      <c r="F50" s="1"/>
      <c r="H50" s="5"/>
      <c r="I50" s="6"/>
      <c r="J50" s="7"/>
      <c r="K50" s="7"/>
      <c r="L50" s="17"/>
      <c r="M50" s="17"/>
      <c r="N50" s="17"/>
      <c r="O50" s="22">
        <f t="shared" si="10"/>
        <v>3</v>
      </c>
      <c r="P50" s="22" t="e">
        <f t="shared" si="11"/>
        <v>#DIV/0!</v>
      </c>
      <c r="Q50" s="22"/>
      <c r="R50" s="16">
        <f t="shared" si="12"/>
        <v>0</v>
      </c>
      <c r="S50" s="16">
        <f t="shared" si="13"/>
        <v>0</v>
      </c>
      <c r="T50" s="23">
        <f t="shared" si="14"/>
        <v>0</v>
      </c>
    </row>
    <row r="51" spans="2:20" ht="15.75" hidden="1">
      <c r="B51" s="4">
        <f t="shared" si="8"/>
        <v>0</v>
      </c>
      <c r="C51" s="4">
        <f t="shared" si="9"/>
        <v>0</v>
      </c>
      <c r="D51" s="1"/>
      <c r="E51" s="1"/>
      <c r="F51" s="1"/>
      <c r="H51" s="5"/>
      <c r="I51" s="6"/>
      <c r="J51" s="7"/>
      <c r="K51" s="7"/>
      <c r="L51" s="17"/>
      <c r="M51" s="17"/>
      <c r="N51" s="17"/>
      <c r="O51" s="22">
        <f t="shared" si="10"/>
        <v>3</v>
      </c>
      <c r="P51" s="22" t="e">
        <f t="shared" si="11"/>
        <v>#DIV/0!</v>
      </c>
      <c r="Q51" s="22"/>
      <c r="R51" s="16">
        <f t="shared" si="12"/>
        <v>0</v>
      </c>
      <c r="S51" s="16">
        <f t="shared" si="13"/>
        <v>0</v>
      </c>
      <c r="T51" s="23">
        <f t="shared" si="14"/>
        <v>0</v>
      </c>
    </row>
    <row r="52" spans="2:20" ht="15.75" hidden="1">
      <c r="B52" s="4">
        <f t="shared" si="8"/>
        <v>0</v>
      </c>
      <c r="C52" s="4">
        <f t="shared" si="9"/>
        <v>0</v>
      </c>
      <c r="D52" s="1"/>
      <c r="E52" s="1"/>
      <c r="F52" s="1"/>
      <c r="H52" s="5"/>
      <c r="I52" s="6"/>
      <c r="J52" s="7"/>
      <c r="K52" s="7"/>
      <c r="L52" s="17"/>
      <c r="M52" s="17"/>
      <c r="N52" s="17"/>
      <c r="O52" s="22">
        <f t="shared" si="10"/>
        <v>3</v>
      </c>
      <c r="P52" s="22" t="e">
        <f t="shared" si="11"/>
        <v>#DIV/0!</v>
      </c>
      <c r="Q52" s="22"/>
      <c r="R52" s="16">
        <f t="shared" si="12"/>
        <v>0</v>
      </c>
      <c r="S52" s="16">
        <f t="shared" si="13"/>
        <v>0</v>
      </c>
      <c r="T52" s="23">
        <f t="shared" si="14"/>
        <v>0</v>
      </c>
    </row>
    <row r="53" spans="2:20" ht="15.75" hidden="1">
      <c r="B53" s="4">
        <f t="shared" si="8"/>
        <v>0</v>
      </c>
      <c r="C53" s="4">
        <f t="shared" si="9"/>
        <v>0</v>
      </c>
      <c r="D53" s="1"/>
      <c r="E53" s="1"/>
      <c r="F53" s="1"/>
      <c r="H53" s="5"/>
      <c r="I53" s="6"/>
      <c r="J53" s="7"/>
      <c r="K53" s="7"/>
      <c r="L53" s="17"/>
      <c r="M53" s="17"/>
      <c r="N53" s="17"/>
      <c r="O53" s="22">
        <f t="shared" si="10"/>
        <v>3</v>
      </c>
      <c r="P53" s="22" t="e">
        <f t="shared" si="11"/>
        <v>#DIV/0!</v>
      </c>
      <c r="Q53" s="22"/>
      <c r="R53" s="16">
        <f t="shared" si="12"/>
        <v>0</v>
      </c>
      <c r="S53" s="16">
        <f t="shared" si="13"/>
        <v>0</v>
      </c>
      <c r="T53" s="23">
        <f t="shared" si="14"/>
        <v>0</v>
      </c>
    </row>
    <row r="54" spans="2:20" ht="15.75" hidden="1">
      <c r="B54" s="4">
        <f t="shared" si="8"/>
        <v>0</v>
      </c>
      <c r="C54" s="4">
        <f t="shared" si="9"/>
        <v>0</v>
      </c>
      <c r="D54" s="1"/>
      <c r="E54" s="1"/>
      <c r="F54" s="1"/>
      <c r="H54" s="5"/>
      <c r="I54" s="6"/>
      <c r="J54" s="7"/>
      <c r="K54" s="7"/>
      <c r="L54" s="17"/>
      <c r="M54" s="17"/>
      <c r="N54" s="17"/>
      <c r="O54" s="22">
        <f t="shared" si="10"/>
        <v>3</v>
      </c>
      <c r="P54" s="22" t="e">
        <f t="shared" si="11"/>
        <v>#DIV/0!</v>
      </c>
      <c r="Q54" s="22"/>
      <c r="R54" s="16">
        <f t="shared" si="12"/>
        <v>0</v>
      </c>
      <c r="S54" s="16">
        <f t="shared" si="13"/>
        <v>0</v>
      </c>
      <c r="T54" s="23">
        <f t="shared" si="14"/>
        <v>0</v>
      </c>
    </row>
    <row r="55" spans="2:20" ht="15.75" hidden="1">
      <c r="B55" s="4">
        <f t="shared" si="8"/>
        <v>0</v>
      </c>
      <c r="C55" s="4">
        <f t="shared" si="9"/>
        <v>0</v>
      </c>
      <c r="D55" s="1"/>
      <c r="E55" s="1"/>
      <c r="F55" s="1"/>
      <c r="H55" s="5"/>
      <c r="I55" s="6"/>
      <c r="J55" s="7"/>
      <c r="K55" s="7"/>
      <c r="L55" s="17"/>
      <c r="M55" s="17"/>
      <c r="N55" s="17"/>
      <c r="O55" s="22">
        <f t="shared" si="10"/>
        <v>3</v>
      </c>
      <c r="P55" s="22" t="e">
        <f t="shared" si="11"/>
        <v>#DIV/0!</v>
      </c>
      <c r="Q55" s="22"/>
      <c r="R55" s="16">
        <f t="shared" si="12"/>
        <v>0</v>
      </c>
      <c r="S55" s="16">
        <f t="shared" si="13"/>
        <v>0</v>
      </c>
      <c r="T55" s="23">
        <f t="shared" si="14"/>
        <v>0</v>
      </c>
    </row>
    <row r="56" spans="2:20" ht="15.75" hidden="1">
      <c r="B56" s="4">
        <f t="shared" si="8"/>
        <v>0</v>
      </c>
      <c r="C56" s="4">
        <f t="shared" si="9"/>
        <v>0</v>
      </c>
      <c r="D56" s="1"/>
      <c r="E56" s="1"/>
      <c r="F56" s="1"/>
      <c r="H56" s="5"/>
      <c r="I56" s="6"/>
      <c r="J56" s="7"/>
      <c r="K56" s="7"/>
      <c r="L56" s="17"/>
      <c r="M56" s="17"/>
      <c r="N56" s="17"/>
      <c r="O56" s="22">
        <f t="shared" si="10"/>
        <v>3</v>
      </c>
      <c r="P56" s="22" t="e">
        <f t="shared" si="11"/>
        <v>#DIV/0!</v>
      </c>
      <c r="Q56" s="22"/>
      <c r="R56" s="16">
        <f t="shared" si="12"/>
        <v>0</v>
      </c>
      <c r="S56" s="16">
        <f t="shared" si="13"/>
        <v>0</v>
      </c>
      <c r="T56" s="23">
        <f t="shared" si="14"/>
        <v>0</v>
      </c>
    </row>
    <row r="57" spans="8:20" s="4" customFormat="1" ht="15.75" hidden="1">
      <c r="H57" s="18"/>
      <c r="I57" s="10"/>
      <c r="J57" s="11"/>
      <c r="K57" s="11"/>
      <c r="L57" s="10"/>
      <c r="M57" s="10"/>
      <c r="N57" s="10"/>
      <c r="O57" s="11"/>
      <c r="P57" s="11"/>
      <c r="Q57" s="11"/>
      <c r="R57" s="11"/>
      <c r="S57" s="11"/>
      <c r="T57" s="19"/>
    </row>
    <row r="58" spans="8:20" s="4" customFormat="1" ht="21" hidden="1">
      <c r="H58" s="18"/>
      <c r="I58" s="10"/>
      <c r="J58" s="14" t="s">
        <v>41</v>
      </c>
      <c r="K58" s="11"/>
      <c r="L58" s="10"/>
      <c r="M58" s="10"/>
      <c r="N58" s="10"/>
      <c r="O58" s="11"/>
      <c r="P58" s="11"/>
      <c r="Q58" s="11"/>
      <c r="R58" s="11"/>
      <c r="S58" s="11"/>
      <c r="T58" s="19"/>
    </row>
    <row r="59" spans="3:20" ht="15.75" hidden="1">
      <c r="C59" s="4" t="s">
        <v>4</v>
      </c>
      <c r="D59" t="s">
        <v>5</v>
      </c>
      <c r="E59" t="s">
        <v>6</v>
      </c>
      <c r="F59" t="s">
        <v>18</v>
      </c>
      <c r="H59" s="5" t="s">
        <v>9</v>
      </c>
      <c r="I59" s="15" t="s">
        <v>10</v>
      </c>
      <c r="J59" s="16" t="s">
        <v>11</v>
      </c>
      <c r="K59" s="16" t="s">
        <v>12</v>
      </c>
      <c r="L59" s="15" t="s">
        <v>13</v>
      </c>
      <c r="M59" s="15" t="s">
        <v>14</v>
      </c>
      <c r="N59" s="15" t="s">
        <v>16</v>
      </c>
      <c r="O59" s="16" t="s">
        <v>19</v>
      </c>
      <c r="P59" s="16" t="s">
        <v>20</v>
      </c>
      <c r="Q59" s="16"/>
      <c r="R59" s="16" t="s">
        <v>21</v>
      </c>
      <c r="S59" s="16" t="s">
        <v>28</v>
      </c>
      <c r="T59" s="21" t="s">
        <v>27</v>
      </c>
    </row>
    <row r="60" spans="2:20" ht="15.75" hidden="1">
      <c r="B60" s="4">
        <f>T60</f>
        <v>0</v>
      </c>
      <c r="C60" s="4">
        <f>I60</f>
        <v>0</v>
      </c>
      <c r="D60" s="1"/>
      <c r="E60" s="1"/>
      <c r="F60" s="1"/>
      <c r="H60" s="5"/>
      <c r="I60" s="6"/>
      <c r="J60" s="7"/>
      <c r="K60" s="7"/>
      <c r="L60" s="17"/>
      <c r="M60" s="17"/>
      <c r="N60" s="17"/>
      <c r="O60" s="22">
        <f>IF((HOUR(N60)*60+MINUTE(N60))-(HOUR(M60)*60+MINUTE(M60))&lt;3,3,(HOUR(N60)*60+MINUTE(N60))-(HOUR(M60)*60+MINUTE(M60)))</f>
        <v>3</v>
      </c>
      <c r="P60" s="22" t="e">
        <f>$D$2*60/((HOUR(M60)*60+MINUTE(M60))-(HOUR(L60)*60+MINUTE(L60)))</f>
        <v>#DIV/0!</v>
      </c>
      <c r="Q60" s="22"/>
      <c r="R60" s="16">
        <f>(D60+E60)/2</f>
        <v>0</v>
      </c>
      <c r="S60" s="16">
        <f>IF(((HOUR(M60)*60+MINUTE(M60))-(HOUR(L60)*60+MINUTE(L60)))&lt;INT($D$2*60/$D$3),0,(P60*2-$D$4)*100/(R60))</f>
        <v>0</v>
      </c>
      <c r="T60" s="23">
        <f>IF(F60="X",0,S60)</f>
        <v>0</v>
      </c>
    </row>
    <row r="61" spans="2:20" ht="15.75" hidden="1">
      <c r="B61" s="4">
        <f aca="true" t="shared" si="15" ref="B61:B70">T61</f>
        <v>0</v>
      </c>
      <c r="C61" s="4">
        <f aca="true" t="shared" si="16" ref="C61:C70">I61</f>
        <v>0</v>
      </c>
      <c r="D61" s="1"/>
      <c r="E61" s="1"/>
      <c r="F61" s="1"/>
      <c r="H61" s="5"/>
      <c r="I61" s="6"/>
      <c r="J61" s="7"/>
      <c r="K61" s="7"/>
      <c r="L61" s="17"/>
      <c r="M61" s="17"/>
      <c r="N61" s="17"/>
      <c r="O61" s="22">
        <f aca="true" t="shared" si="17" ref="O61:O70">IF((HOUR(N61)*60+MINUTE(N61))-(HOUR(M61)*60+MINUTE(M61))&lt;3,3,(HOUR(N61)*60+MINUTE(N61))-(HOUR(M61)*60+MINUTE(M61)))</f>
        <v>3</v>
      </c>
      <c r="P61" s="22" t="e">
        <f aca="true" t="shared" si="18" ref="P61:P70">$D$2*60/((HOUR(M61)*60+MINUTE(M61))-(HOUR(L61)*60+MINUTE(L61)))</f>
        <v>#DIV/0!</v>
      </c>
      <c r="Q61" s="22"/>
      <c r="R61" s="16">
        <f aca="true" t="shared" si="19" ref="R61:R70">(D61+E61)/2</f>
        <v>0</v>
      </c>
      <c r="S61" s="16">
        <f aca="true" t="shared" si="20" ref="S61:S70">IF(((HOUR(M61)*60+MINUTE(M61))-(HOUR(L61)*60+MINUTE(L61)))&lt;INT($D$2*60/$D$3),0,(P61*2-$D$4)*100/(R61))</f>
        <v>0</v>
      </c>
      <c r="T61" s="23">
        <f aca="true" t="shared" si="21" ref="T61:T70">IF(F61="X",0,S61)</f>
        <v>0</v>
      </c>
    </row>
    <row r="62" spans="2:20" ht="15.75" hidden="1">
      <c r="B62" s="4">
        <f t="shared" si="15"/>
        <v>0</v>
      </c>
      <c r="C62" s="4">
        <f t="shared" si="16"/>
        <v>0</v>
      </c>
      <c r="D62" s="1"/>
      <c r="E62" s="1"/>
      <c r="F62" s="1"/>
      <c r="H62" s="5"/>
      <c r="I62" s="6"/>
      <c r="J62" s="7"/>
      <c r="K62" s="7"/>
      <c r="L62" s="17"/>
      <c r="M62" s="17"/>
      <c r="N62" s="17"/>
      <c r="O62" s="22">
        <f t="shared" si="17"/>
        <v>3</v>
      </c>
      <c r="P62" s="22" t="e">
        <f t="shared" si="18"/>
        <v>#DIV/0!</v>
      </c>
      <c r="Q62" s="22"/>
      <c r="R62" s="16">
        <f t="shared" si="19"/>
        <v>0</v>
      </c>
      <c r="S62" s="16">
        <f t="shared" si="20"/>
        <v>0</v>
      </c>
      <c r="T62" s="23">
        <f t="shared" si="21"/>
        <v>0</v>
      </c>
    </row>
    <row r="63" spans="2:20" ht="15.75" hidden="1">
      <c r="B63" s="4">
        <f t="shared" si="15"/>
        <v>0</v>
      </c>
      <c r="C63" s="4">
        <f t="shared" si="16"/>
        <v>0</v>
      </c>
      <c r="D63" s="1"/>
      <c r="E63" s="1"/>
      <c r="F63" s="1"/>
      <c r="H63" s="5"/>
      <c r="I63" s="6"/>
      <c r="J63" s="7"/>
      <c r="K63" s="7"/>
      <c r="L63" s="17"/>
      <c r="M63" s="17"/>
      <c r="N63" s="17"/>
      <c r="O63" s="22">
        <f t="shared" si="17"/>
        <v>3</v>
      </c>
      <c r="P63" s="22" t="e">
        <f t="shared" si="18"/>
        <v>#DIV/0!</v>
      </c>
      <c r="Q63" s="22"/>
      <c r="R63" s="16">
        <f t="shared" si="19"/>
        <v>0</v>
      </c>
      <c r="S63" s="16">
        <f t="shared" si="20"/>
        <v>0</v>
      </c>
      <c r="T63" s="23">
        <f t="shared" si="21"/>
        <v>0</v>
      </c>
    </row>
    <row r="64" spans="2:20" ht="15.75" hidden="1">
      <c r="B64" s="4">
        <f t="shared" si="15"/>
        <v>0</v>
      </c>
      <c r="C64" s="4">
        <f t="shared" si="16"/>
        <v>0</v>
      </c>
      <c r="D64" s="1"/>
      <c r="E64" s="1"/>
      <c r="F64" s="1"/>
      <c r="H64" s="5"/>
      <c r="I64" s="6"/>
      <c r="J64" s="7"/>
      <c r="K64" s="7"/>
      <c r="L64" s="17"/>
      <c r="M64" s="17"/>
      <c r="N64" s="17"/>
      <c r="O64" s="22">
        <f t="shared" si="17"/>
        <v>3</v>
      </c>
      <c r="P64" s="22" t="e">
        <f t="shared" si="18"/>
        <v>#DIV/0!</v>
      </c>
      <c r="Q64" s="22"/>
      <c r="R64" s="16">
        <f t="shared" si="19"/>
        <v>0</v>
      </c>
      <c r="S64" s="16">
        <f t="shared" si="20"/>
        <v>0</v>
      </c>
      <c r="T64" s="23">
        <f t="shared" si="21"/>
        <v>0</v>
      </c>
    </row>
    <row r="65" spans="2:20" ht="15.75" hidden="1">
      <c r="B65" s="4">
        <f t="shared" si="15"/>
        <v>0</v>
      </c>
      <c r="C65" s="4">
        <f t="shared" si="16"/>
        <v>0</v>
      </c>
      <c r="D65" s="1"/>
      <c r="E65" s="1"/>
      <c r="F65" s="1"/>
      <c r="H65" s="5"/>
      <c r="I65" s="6"/>
      <c r="J65" s="7"/>
      <c r="K65" s="7"/>
      <c r="L65" s="17"/>
      <c r="M65" s="17"/>
      <c r="N65" s="17"/>
      <c r="O65" s="22">
        <f t="shared" si="17"/>
        <v>3</v>
      </c>
      <c r="P65" s="22" t="e">
        <f t="shared" si="18"/>
        <v>#DIV/0!</v>
      </c>
      <c r="Q65" s="22"/>
      <c r="R65" s="16">
        <f t="shared" si="19"/>
        <v>0</v>
      </c>
      <c r="S65" s="16">
        <f t="shared" si="20"/>
        <v>0</v>
      </c>
      <c r="T65" s="23">
        <f t="shared" si="21"/>
        <v>0</v>
      </c>
    </row>
    <row r="66" spans="2:20" ht="15.75" hidden="1">
      <c r="B66" s="4">
        <f t="shared" si="15"/>
        <v>0</v>
      </c>
      <c r="C66" s="4">
        <f t="shared" si="16"/>
        <v>0</v>
      </c>
      <c r="D66" s="1"/>
      <c r="E66" s="1"/>
      <c r="F66" s="1"/>
      <c r="H66" s="5"/>
      <c r="I66" s="6"/>
      <c r="J66" s="7"/>
      <c r="K66" s="7"/>
      <c r="L66" s="17"/>
      <c r="M66" s="17"/>
      <c r="N66" s="17"/>
      <c r="O66" s="22">
        <f t="shared" si="17"/>
        <v>3</v>
      </c>
      <c r="P66" s="22" t="e">
        <f t="shared" si="18"/>
        <v>#DIV/0!</v>
      </c>
      <c r="Q66" s="22"/>
      <c r="R66" s="16">
        <f t="shared" si="19"/>
        <v>0</v>
      </c>
      <c r="S66" s="16">
        <f t="shared" si="20"/>
        <v>0</v>
      </c>
      <c r="T66" s="23">
        <f t="shared" si="21"/>
        <v>0</v>
      </c>
    </row>
    <row r="67" spans="2:20" ht="15.75" hidden="1">
      <c r="B67" s="4">
        <f t="shared" si="15"/>
        <v>0</v>
      </c>
      <c r="C67" s="4">
        <f t="shared" si="16"/>
        <v>0</v>
      </c>
      <c r="D67" s="1"/>
      <c r="E67" s="1"/>
      <c r="F67" s="1"/>
      <c r="H67" s="5"/>
      <c r="I67" s="6"/>
      <c r="J67" s="7"/>
      <c r="K67" s="7"/>
      <c r="L67" s="17"/>
      <c r="M67" s="17"/>
      <c r="N67" s="17"/>
      <c r="O67" s="22">
        <f t="shared" si="17"/>
        <v>3</v>
      </c>
      <c r="P67" s="22" t="e">
        <f t="shared" si="18"/>
        <v>#DIV/0!</v>
      </c>
      <c r="Q67" s="22"/>
      <c r="R67" s="16">
        <f t="shared" si="19"/>
        <v>0</v>
      </c>
      <c r="S67" s="16">
        <f t="shared" si="20"/>
        <v>0</v>
      </c>
      <c r="T67" s="23">
        <f t="shared" si="21"/>
        <v>0</v>
      </c>
    </row>
    <row r="68" spans="2:20" ht="15.75" hidden="1">
      <c r="B68" s="4">
        <f t="shared" si="15"/>
        <v>0</v>
      </c>
      <c r="C68" s="4">
        <f t="shared" si="16"/>
        <v>0</v>
      </c>
      <c r="D68" s="1"/>
      <c r="E68" s="1"/>
      <c r="F68" s="1"/>
      <c r="H68" s="5"/>
      <c r="I68" s="6"/>
      <c r="J68" s="7"/>
      <c r="K68" s="7"/>
      <c r="L68" s="17"/>
      <c r="M68" s="17"/>
      <c r="N68" s="17"/>
      <c r="O68" s="22">
        <f t="shared" si="17"/>
        <v>3</v>
      </c>
      <c r="P68" s="22" t="e">
        <f t="shared" si="18"/>
        <v>#DIV/0!</v>
      </c>
      <c r="Q68" s="22"/>
      <c r="R68" s="16">
        <f t="shared" si="19"/>
        <v>0</v>
      </c>
      <c r="S68" s="16">
        <f t="shared" si="20"/>
        <v>0</v>
      </c>
      <c r="T68" s="23">
        <f t="shared" si="21"/>
        <v>0</v>
      </c>
    </row>
    <row r="69" spans="2:20" ht="15.75" hidden="1">
      <c r="B69" s="4">
        <f t="shared" si="15"/>
        <v>0</v>
      </c>
      <c r="C69" s="4">
        <f t="shared" si="16"/>
        <v>0</v>
      </c>
      <c r="D69" s="1"/>
      <c r="E69" s="1"/>
      <c r="F69" s="1"/>
      <c r="H69" s="5"/>
      <c r="I69" s="6"/>
      <c r="J69" s="7"/>
      <c r="K69" s="7"/>
      <c r="L69" s="17"/>
      <c r="M69" s="17"/>
      <c r="N69" s="17"/>
      <c r="O69" s="22">
        <f t="shared" si="17"/>
        <v>3</v>
      </c>
      <c r="P69" s="22" t="e">
        <f t="shared" si="18"/>
        <v>#DIV/0!</v>
      </c>
      <c r="Q69" s="22"/>
      <c r="R69" s="16">
        <f t="shared" si="19"/>
        <v>0</v>
      </c>
      <c r="S69" s="16">
        <f t="shared" si="20"/>
        <v>0</v>
      </c>
      <c r="T69" s="23">
        <f t="shared" si="21"/>
        <v>0</v>
      </c>
    </row>
    <row r="70" spans="2:20" ht="15.75" hidden="1">
      <c r="B70" s="4">
        <f t="shared" si="15"/>
        <v>0</v>
      </c>
      <c r="C70" s="4">
        <f t="shared" si="16"/>
        <v>0</v>
      </c>
      <c r="D70" s="1"/>
      <c r="E70" s="1"/>
      <c r="F70" s="1"/>
      <c r="H70" s="5"/>
      <c r="I70" s="6"/>
      <c r="J70" s="7"/>
      <c r="K70" s="7"/>
      <c r="L70" s="17"/>
      <c r="M70" s="17"/>
      <c r="N70" s="17"/>
      <c r="O70" s="22">
        <f t="shared" si="17"/>
        <v>3</v>
      </c>
      <c r="P70" s="22" t="e">
        <f t="shared" si="18"/>
        <v>#DIV/0!</v>
      </c>
      <c r="Q70" s="22"/>
      <c r="R70" s="16">
        <f t="shared" si="19"/>
        <v>0</v>
      </c>
      <c r="S70" s="16">
        <f t="shared" si="20"/>
        <v>0</v>
      </c>
      <c r="T70" s="23">
        <f t="shared" si="21"/>
        <v>0</v>
      </c>
    </row>
    <row r="71" spans="8:20" s="4" customFormat="1" ht="15.75" hidden="1">
      <c r="H71" s="18"/>
      <c r="I71" s="10"/>
      <c r="J71" s="11"/>
      <c r="K71" s="11"/>
      <c r="L71" s="10"/>
      <c r="M71" s="10"/>
      <c r="N71" s="10"/>
      <c r="O71" s="11"/>
      <c r="P71" s="11"/>
      <c r="Q71" s="11"/>
      <c r="R71" s="11"/>
      <c r="S71" s="11"/>
      <c r="T71" s="19"/>
    </row>
    <row r="72" spans="8:20" s="4" customFormat="1" ht="15.75" hidden="1">
      <c r="H72" s="18"/>
      <c r="I72" s="10"/>
      <c r="J72" s="11"/>
      <c r="K72" s="11"/>
      <c r="L72" s="10"/>
      <c r="M72" s="10"/>
      <c r="N72" s="10"/>
      <c r="O72" s="11"/>
      <c r="P72" s="11"/>
      <c r="Q72" s="11"/>
      <c r="R72" s="11"/>
      <c r="S72" s="11"/>
      <c r="T72" s="19"/>
    </row>
    <row r="73" spans="8:20" s="4" customFormat="1" ht="21" hidden="1">
      <c r="H73" s="18"/>
      <c r="I73" s="10"/>
      <c r="J73" s="14" t="s">
        <v>42</v>
      </c>
      <c r="K73" s="11"/>
      <c r="L73" s="10"/>
      <c r="M73" s="10"/>
      <c r="N73" s="10"/>
      <c r="O73" s="11"/>
      <c r="P73" s="11"/>
      <c r="Q73" s="11"/>
      <c r="R73" s="11"/>
      <c r="S73" s="11"/>
      <c r="T73" s="19"/>
    </row>
    <row r="74" spans="3:20" ht="15.75" hidden="1">
      <c r="C74" s="4" t="s">
        <v>4</v>
      </c>
      <c r="D74" t="s">
        <v>5</v>
      </c>
      <c r="E74" t="s">
        <v>6</v>
      </c>
      <c r="F74" t="s">
        <v>18</v>
      </c>
      <c r="H74" s="5" t="s">
        <v>9</v>
      </c>
      <c r="I74" s="15" t="s">
        <v>10</v>
      </c>
      <c r="J74" s="16" t="s">
        <v>11</v>
      </c>
      <c r="K74" s="16" t="s">
        <v>12</v>
      </c>
      <c r="L74" s="15" t="s">
        <v>13</v>
      </c>
      <c r="M74" s="15" t="s">
        <v>14</v>
      </c>
      <c r="N74" s="15" t="s">
        <v>16</v>
      </c>
      <c r="O74" s="16" t="s">
        <v>19</v>
      </c>
      <c r="P74" s="16" t="s">
        <v>20</v>
      </c>
      <c r="Q74" s="16"/>
      <c r="R74" s="16" t="s">
        <v>21</v>
      </c>
      <c r="S74" s="16" t="s">
        <v>28</v>
      </c>
      <c r="T74" s="21" t="s">
        <v>27</v>
      </c>
    </row>
    <row r="75" spans="2:20" ht="15.75" hidden="1">
      <c r="B75" s="4">
        <f aca="true" t="shared" si="22" ref="B75:B90">T75</f>
        <v>0</v>
      </c>
      <c r="C75" s="4">
        <f aca="true" t="shared" si="23" ref="C75:C90">I75</f>
        <v>0</v>
      </c>
      <c r="D75" s="1"/>
      <c r="E75" s="1"/>
      <c r="F75" s="1"/>
      <c r="H75" s="5"/>
      <c r="I75" s="6"/>
      <c r="J75" s="7"/>
      <c r="K75" s="7"/>
      <c r="L75" s="17"/>
      <c r="M75" s="17"/>
      <c r="N75" s="17"/>
      <c r="O75" s="22">
        <f aca="true" t="shared" si="24" ref="O75:O90">IF((HOUR(N75)*60+MINUTE(N75))-(HOUR(M75)*60+MINUTE(M75))&lt;3,3,(HOUR(N75)*60+MINUTE(N75))-(HOUR(M75)*60+MINUTE(M75)))</f>
        <v>3</v>
      </c>
      <c r="P75" s="22" t="e">
        <f aca="true" t="shared" si="25" ref="P75:P90">$D$2*60/((HOUR(M75)*60+MINUTE(M75))-(HOUR(L75)*60+MINUTE(L75)))</f>
        <v>#DIV/0!</v>
      </c>
      <c r="Q75" s="22"/>
      <c r="R75" s="16">
        <f aca="true" t="shared" si="26" ref="R75:R90">(D75+E75)/2</f>
        <v>0</v>
      </c>
      <c r="S75" s="16">
        <f aca="true" t="shared" si="27" ref="S75:S90">IF(((HOUR(M75)*60+MINUTE(M75))-(HOUR(L75)*60+MINUTE(L75)))&lt;INT($D$2*60/$D$3),0,(P75*2-$D$4)*100/(R75))</f>
        <v>0</v>
      </c>
      <c r="T75" s="23">
        <f aca="true" t="shared" si="28" ref="T75:T90">IF(F75="X",0,S75)</f>
        <v>0</v>
      </c>
    </row>
    <row r="76" spans="2:20" ht="15.75" hidden="1">
      <c r="B76" s="4">
        <f t="shared" si="22"/>
        <v>0</v>
      </c>
      <c r="C76" s="4">
        <f t="shared" si="23"/>
        <v>0</v>
      </c>
      <c r="D76" s="1"/>
      <c r="E76" s="1"/>
      <c r="F76" s="1"/>
      <c r="H76" s="5"/>
      <c r="I76" s="6"/>
      <c r="J76" s="7"/>
      <c r="K76" s="7"/>
      <c r="L76" s="17"/>
      <c r="M76" s="17"/>
      <c r="N76" s="17"/>
      <c r="O76" s="22">
        <f t="shared" si="24"/>
        <v>3</v>
      </c>
      <c r="P76" s="22" t="e">
        <f t="shared" si="25"/>
        <v>#DIV/0!</v>
      </c>
      <c r="Q76" s="22"/>
      <c r="R76" s="16">
        <f t="shared" si="26"/>
        <v>0</v>
      </c>
      <c r="S76" s="16">
        <f t="shared" si="27"/>
        <v>0</v>
      </c>
      <c r="T76" s="23">
        <f t="shared" si="28"/>
        <v>0</v>
      </c>
    </row>
    <row r="77" spans="2:20" ht="15.75" hidden="1">
      <c r="B77" s="4">
        <f t="shared" si="22"/>
        <v>0</v>
      </c>
      <c r="C77" s="4">
        <f t="shared" si="23"/>
        <v>0</v>
      </c>
      <c r="D77" s="1"/>
      <c r="E77" s="1"/>
      <c r="F77" s="1"/>
      <c r="H77" s="5"/>
      <c r="I77" s="6"/>
      <c r="J77" s="7"/>
      <c r="K77" s="7"/>
      <c r="L77" s="17"/>
      <c r="M77" s="17"/>
      <c r="N77" s="17"/>
      <c r="O77" s="22">
        <f t="shared" si="24"/>
        <v>3</v>
      </c>
      <c r="P77" s="22" t="e">
        <f t="shared" si="25"/>
        <v>#DIV/0!</v>
      </c>
      <c r="Q77" s="22"/>
      <c r="R77" s="16">
        <f t="shared" si="26"/>
        <v>0</v>
      </c>
      <c r="S77" s="16">
        <f t="shared" si="27"/>
        <v>0</v>
      </c>
      <c r="T77" s="23">
        <f t="shared" si="28"/>
        <v>0</v>
      </c>
    </row>
    <row r="78" spans="2:20" ht="15.75" hidden="1">
      <c r="B78" s="4">
        <f t="shared" si="22"/>
        <v>0</v>
      </c>
      <c r="C78" s="4">
        <f t="shared" si="23"/>
        <v>0</v>
      </c>
      <c r="D78" s="1"/>
      <c r="E78" s="1"/>
      <c r="F78" s="1"/>
      <c r="H78" s="5"/>
      <c r="I78" s="6"/>
      <c r="J78" s="7"/>
      <c r="K78" s="7"/>
      <c r="L78" s="17"/>
      <c r="M78" s="17"/>
      <c r="N78" s="17"/>
      <c r="O78" s="22">
        <f t="shared" si="24"/>
        <v>3</v>
      </c>
      <c r="P78" s="22" t="e">
        <f t="shared" si="25"/>
        <v>#DIV/0!</v>
      </c>
      <c r="Q78" s="22"/>
      <c r="R78" s="16">
        <f t="shared" si="26"/>
        <v>0</v>
      </c>
      <c r="S78" s="16">
        <f t="shared" si="27"/>
        <v>0</v>
      </c>
      <c r="T78" s="23">
        <f t="shared" si="28"/>
        <v>0</v>
      </c>
    </row>
    <row r="79" spans="2:20" ht="15.75" hidden="1">
      <c r="B79" s="4">
        <f t="shared" si="22"/>
        <v>0</v>
      </c>
      <c r="C79" s="4">
        <f t="shared" si="23"/>
        <v>0</v>
      </c>
      <c r="D79" s="1"/>
      <c r="E79" s="1"/>
      <c r="F79" s="1"/>
      <c r="H79" s="5"/>
      <c r="I79" s="6"/>
      <c r="J79" s="7"/>
      <c r="K79" s="7"/>
      <c r="L79" s="17"/>
      <c r="M79" s="17"/>
      <c r="N79" s="17"/>
      <c r="O79" s="22">
        <f t="shared" si="24"/>
        <v>3</v>
      </c>
      <c r="P79" s="22" t="e">
        <f t="shared" si="25"/>
        <v>#DIV/0!</v>
      </c>
      <c r="Q79" s="22"/>
      <c r="R79" s="16">
        <f t="shared" si="26"/>
        <v>0</v>
      </c>
      <c r="S79" s="16">
        <f t="shared" si="27"/>
        <v>0</v>
      </c>
      <c r="T79" s="23">
        <f t="shared" si="28"/>
        <v>0</v>
      </c>
    </row>
    <row r="80" spans="2:20" ht="15.75" hidden="1">
      <c r="B80" s="4">
        <f t="shared" si="22"/>
        <v>0</v>
      </c>
      <c r="C80" s="4">
        <f t="shared" si="23"/>
        <v>0</v>
      </c>
      <c r="D80" s="1"/>
      <c r="E80" s="1"/>
      <c r="F80" s="1"/>
      <c r="H80" s="5"/>
      <c r="I80" s="6"/>
      <c r="J80" s="7"/>
      <c r="K80" s="7"/>
      <c r="L80" s="17"/>
      <c r="M80" s="17"/>
      <c r="N80" s="17"/>
      <c r="O80" s="22">
        <f t="shared" si="24"/>
        <v>3</v>
      </c>
      <c r="P80" s="22" t="e">
        <f t="shared" si="25"/>
        <v>#DIV/0!</v>
      </c>
      <c r="Q80" s="22"/>
      <c r="R80" s="16">
        <f t="shared" si="26"/>
        <v>0</v>
      </c>
      <c r="S80" s="16">
        <f t="shared" si="27"/>
        <v>0</v>
      </c>
      <c r="T80" s="23">
        <f t="shared" si="28"/>
        <v>0</v>
      </c>
    </row>
    <row r="81" spans="2:20" ht="15.75" hidden="1">
      <c r="B81" s="4">
        <f t="shared" si="22"/>
        <v>0</v>
      </c>
      <c r="C81" s="4">
        <f t="shared" si="23"/>
        <v>0</v>
      </c>
      <c r="D81" s="1"/>
      <c r="E81" s="1"/>
      <c r="F81" s="1"/>
      <c r="H81" s="5"/>
      <c r="I81" s="7"/>
      <c r="J81" s="7"/>
      <c r="K81" s="7"/>
      <c r="L81" s="8"/>
      <c r="M81" s="8"/>
      <c r="N81" s="8"/>
      <c r="O81" s="22">
        <f t="shared" si="24"/>
        <v>3</v>
      </c>
      <c r="P81" s="22" t="e">
        <f t="shared" si="25"/>
        <v>#DIV/0!</v>
      </c>
      <c r="Q81" s="22"/>
      <c r="R81" s="16">
        <f t="shared" si="26"/>
        <v>0</v>
      </c>
      <c r="S81" s="16">
        <f t="shared" si="27"/>
        <v>0</v>
      </c>
      <c r="T81" s="23">
        <f t="shared" si="28"/>
        <v>0</v>
      </c>
    </row>
    <row r="82" spans="2:20" ht="15.75" hidden="1">
      <c r="B82" s="4">
        <f t="shared" si="22"/>
        <v>0</v>
      </c>
      <c r="C82" s="4">
        <f t="shared" si="23"/>
        <v>0</v>
      </c>
      <c r="D82" s="1"/>
      <c r="E82" s="1"/>
      <c r="F82" s="1"/>
      <c r="H82" s="5"/>
      <c r="I82" s="6"/>
      <c r="J82" s="7"/>
      <c r="K82" s="7"/>
      <c r="L82" s="17"/>
      <c r="M82" s="17"/>
      <c r="N82" s="17"/>
      <c r="O82" s="22">
        <f t="shared" si="24"/>
        <v>3</v>
      </c>
      <c r="P82" s="22" t="e">
        <f t="shared" si="25"/>
        <v>#DIV/0!</v>
      </c>
      <c r="Q82" s="22"/>
      <c r="R82" s="16">
        <f t="shared" si="26"/>
        <v>0</v>
      </c>
      <c r="S82" s="16">
        <f t="shared" si="27"/>
        <v>0</v>
      </c>
      <c r="T82" s="23">
        <f t="shared" si="28"/>
        <v>0</v>
      </c>
    </row>
    <row r="83" spans="2:20" ht="15.75" hidden="1">
      <c r="B83" s="4">
        <f t="shared" si="22"/>
        <v>0</v>
      </c>
      <c r="C83" s="4">
        <f t="shared" si="23"/>
        <v>0</v>
      </c>
      <c r="D83" s="1"/>
      <c r="E83" s="1"/>
      <c r="F83" s="1"/>
      <c r="H83" s="5"/>
      <c r="I83" s="7"/>
      <c r="J83" s="7"/>
      <c r="K83" s="7"/>
      <c r="L83" s="8"/>
      <c r="M83" s="8"/>
      <c r="N83" s="8"/>
      <c r="O83" s="22">
        <f t="shared" si="24"/>
        <v>3</v>
      </c>
      <c r="P83" s="22" t="e">
        <f t="shared" si="25"/>
        <v>#DIV/0!</v>
      </c>
      <c r="Q83" s="22"/>
      <c r="R83" s="16">
        <f t="shared" si="26"/>
        <v>0</v>
      </c>
      <c r="S83" s="16">
        <f t="shared" si="27"/>
        <v>0</v>
      </c>
      <c r="T83" s="23">
        <f t="shared" si="28"/>
        <v>0</v>
      </c>
    </row>
    <row r="84" spans="2:20" ht="15.75" hidden="1">
      <c r="B84" s="4">
        <f t="shared" si="22"/>
        <v>0</v>
      </c>
      <c r="C84" s="4">
        <f t="shared" si="23"/>
        <v>0</v>
      </c>
      <c r="D84" s="1"/>
      <c r="E84" s="1"/>
      <c r="F84" s="1"/>
      <c r="H84" s="5"/>
      <c r="I84" s="6"/>
      <c r="J84" s="7"/>
      <c r="K84" s="7"/>
      <c r="L84" s="17"/>
      <c r="M84" s="17"/>
      <c r="N84" s="17"/>
      <c r="O84" s="22">
        <f t="shared" si="24"/>
        <v>3</v>
      </c>
      <c r="P84" s="22" t="e">
        <f t="shared" si="25"/>
        <v>#DIV/0!</v>
      </c>
      <c r="Q84" s="22"/>
      <c r="R84" s="16">
        <f t="shared" si="26"/>
        <v>0</v>
      </c>
      <c r="S84" s="16">
        <f t="shared" si="27"/>
        <v>0</v>
      </c>
      <c r="T84" s="23">
        <f t="shared" si="28"/>
        <v>0</v>
      </c>
    </row>
    <row r="85" spans="2:20" ht="15.75" hidden="1">
      <c r="B85" s="4">
        <f t="shared" si="22"/>
        <v>0</v>
      </c>
      <c r="C85" s="4">
        <f t="shared" si="23"/>
        <v>0</v>
      </c>
      <c r="D85" s="1"/>
      <c r="E85" s="1"/>
      <c r="F85" s="1"/>
      <c r="H85" s="5"/>
      <c r="I85" s="7"/>
      <c r="J85" s="7"/>
      <c r="K85" s="7"/>
      <c r="L85" s="8"/>
      <c r="M85" s="8"/>
      <c r="N85" s="8"/>
      <c r="O85" s="22">
        <f t="shared" si="24"/>
        <v>3</v>
      </c>
      <c r="P85" s="22" t="e">
        <f t="shared" si="25"/>
        <v>#DIV/0!</v>
      </c>
      <c r="Q85" s="22"/>
      <c r="R85" s="16">
        <f t="shared" si="26"/>
        <v>0</v>
      </c>
      <c r="S85" s="16">
        <f t="shared" si="27"/>
        <v>0</v>
      </c>
      <c r="T85" s="23">
        <f t="shared" si="28"/>
        <v>0</v>
      </c>
    </row>
    <row r="86" spans="2:20" ht="15.75" hidden="1">
      <c r="B86" s="4">
        <f t="shared" si="22"/>
        <v>0</v>
      </c>
      <c r="C86" s="4">
        <f t="shared" si="23"/>
        <v>0</v>
      </c>
      <c r="D86" s="1"/>
      <c r="E86" s="1"/>
      <c r="F86" s="1"/>
      <c r="H86" s="5"/>
      <c r="I86" s="6"/>
      <c r="J86" s="7"/>
      <c r="K86" s="7"/>
      <c r="L86" s="17"/>
      <c r="M86" s="17"/>
      <c r="N86" s="17"/>
      <c r="O86" s="22">
        <f t="shared" si="24"/>
        <v>3</v>
      </c>
      <c r="P86" s="22" t="e">
        <f t="shared" si="25"/>
        <v>#DIV/0!</v>
      </c>
      <c r="Q86" s="22"/>
      <c r="R86" s="16">
        <f t="shared" si="26"/>
        <v>0</v>
      </c>
      <c r="S86" s="16">
        <f t="shared" si="27"/>
        <v>0</v>
      </c>
      <c r="T86" s="23">
        <f t="shared" si="28"/>
        <v>0</v>
      </c>
    </row>
    <row r="87" spans="2:20" ht="15.75" hidden="1">
      <c r="B87" s="4">
        <f t="shared" si="22"/>
        <v>0</v>
      </c>
      <c r="C87" s="4">
        <f t="shared" si="23"/>
        <v>0</v>
      </c>
      <c r="D87" s="1"/>
      <c r="E87" s="1"/>
      <c r="F87" s="1"/>
      <c r="H87" s="5"/>
      <c r="I87" s="6"/>
      <c r="J87" s="7"/>
      <c r="K87" s="7"/>
      <c r="L87" s="17"/>
      <c r="M87" s="17"/>
      <c r="N87" s="17"/>
      <c r="O87" s="22">
        <f t="shared" si="24"/>
        <v>3</v>
      </c>
      <c r="P87" s="22" t="e">
        <f t="shared" si="25"/>
        <v>#DIV/0!</v>
      </c>
      <c r="Q87" s="22"/>
      <c r="R87" s="16">
        <f t="shared" si="26"/>
        <v>0</v>
      </c>
      <c r="S87" s="16">
        <f t="shared" si="27"/>
        <v>0</v>
      </c>
      <c r="T87" s="23">
        <f t="shared" si="28"/>
        <v>0</v>
      </c>
    </row>
    <row r="88" spans="2:20" ht="15.75" hidden="1">
      <c r="B88" s="4">
        <f t="shared" si="22"/>
        <v>0</v>
      </c>
      <c r="C88" s="4">
        <f t="shared" si="23"/>
        <v>0</v>
      </c>
      <c r="D88" s="1"/>
      <c r="E88" s="1"/>
      <c r="F88" s="1"/>
      <c r="H88" s="5"/>
      <c r="I88" s="6"/>
      <c r="J88" s="7"/>
      <c r="K88" s="7"/>
      <c r="L88" s="17"/>
      <c r="M88" s="17"/>
      <c r="N88" s="17"/>
      <c r="O88" s="22">
        <f t="shared" si="24"/>
        <v>3</v>
      </c>
      <c r="P88" s="22" t="e">
        <f t="shared" si="25"/>
        <v>#DIV/0!</v>
      </c>
      <c r="Q88" s="22"/>
      <c r="R88" s="16">
        <f t="shared" si="26"/>
        <v>0</v>
      </c>
      <c r="S88" s="16">
        <f t="shared" si="27"/>
        <v>0</v>
      </c>
      <c r="T88" s="23">
        <f t="shared" si="28"/>
        <v>0</v>
      </c>
    </row>
    <row r="89" spans="2:20" ht="15.75" hidden="1">
      <c r="B89" s="4">
        <f t="shared" si="22"/>
        <v>0</v>
      </c>
      <c r="C89" s="4">
        <f t="shared" si="23"/>
        <v>0</v>
      </c>
      <c r="D89" s="1"/>
      <c r="E89" s="1"/>
      <c r="F89" s="1"/>
      <c r="H89" s="5"/>
      <c r="I89" s="6"/>
      <c r="J89" s="7"/>
      <c r="K89" s="7"/>
      <c r="L89" s="17"/>
      <c r="M89" s="17"/>
      <c r="N89" s="17"/>
      <c r="O89" s="22">
        <f t="shared" si="24"/>
        <v>3</v>
      </c>
      <c r="P89" s="22" t="e">
        <f t="shared" si="25"/>
        <v>#DIV/0!</v>
      </c>
      <c r="Q89" s="22"/>
      <c r="R89" s="16">
        <f t="shared" si="26"/>
        <v>0</v>
      </c>
      <c r="S89" s="16">
        <f t="shared" si="27"/>
        <v>0</v>
      </c>
      <c r="T89" s="23">
        <f t="shared" si="28"/>
        <v>0</v>
      </c>
    </row>
    <row r="90" spans="2:20" ht="15.75" hidden="1">
      <c r="B90" s="4">
        <f t="shared" si="22"/>
        <v>0</v>
      </c>
      <c r="C90" s="4">
        <f t="shared" si="23"/>
        <v>0</v>
      </c>
      <c r="D90" s="1"/>
      <c r="E90" s="1"/>
      <c r="F90" s="1"/>
      <c r="H90" s="5"/>
      <c r="I90" s="6"/>
      <c r="J90" s="7"/>
      <c r="K90" s="7"/>
      <c r="L90" s="17"/>
      <c r="M90" s="17"/>
      <c r="N90" s="17"/>
      <c r="O90" s="22">
        <f t="shared" si="24"/>
        <v>3</v>
      </c>
      <c r="P90" s="22" t="e">
        <f t="shared" si="25"/>
        <v>#DIV/0!</v>
      </c>
      <c r="Q90" s="22"/>
      <c r="R90" s="16">
        <f t="shared" si="26"/>
        <v>0</v>
      </c>
      <c r="S90" s="16">
        <f t="shared" si="27"/>
        <v>0</v>
      </c>
      <c r="T90" s="23">
        <f t="shared" si="28"/>
        <v>0</v>
      </c>
    </row>
    <row r="91" spans="8:20" s="4" customFormat="1" ht="15" hidden="1">
      <c r="H91" s="10"/>
      <c r="I91" s="10"/>
      <c r="J91" s="11"/>
      <c r="K91" s="11"/>
      <c r="L91" s="10"/>
      <c r="M91" s="10"/>
      <c r="N91" s="10"/>
      <c r="O91" s="11"/>
      <c r="P91" s="11"/>
      <c r="Q91" s="11"/>
      <c r="R91" s="11"/>
      <c r="S91" s="11"/>
      <c r="T91" s="19"/>
    </row>
    <row r="92" spans="8:20" s="4" customFormat="1" ht="15" hidden="1">
      <c r="H92" s="10"/>
      <c r="I92" s="10"/>
      <c r="J92" s="11"/>
      <c r="K92" s="11"/>
      <c r="L92" s="10"/>
      <c r="M92" s="10"/>
      <c r="N92" s="10"/>
      <c r="O92" s="11"/>
      <c r="P92" s="11"/>
      <c r="Q92" s="11"/>
      <c r="R92" s="11"/>
      <c r="S92" s="11"/>
      <c r="T92" s="19"/>
    </row>
    <row r="93" spans="8:20" s="4" customFormat="1" ht="15" hidden="1">
      <c r="H93" s="10"/>
      <c r="I93" s="10"/>
      <c r="J93" s="11"/>
      <c r="K93" s="11"/>
      <c r="L93" s="10"/>
      <c r="M93" s="10"/>
      <c r="N93" s="10"/>
      <c r="O93" s="11"/>
      <c r="P93" s="11"/>
      <c r="Q93" s="11"/>
      <c r="R93" s="11"/>
      <c r="S93" s="11"/>
      <c r="T93" s="19"/>
    </row>
    <row r="94" spans="8:20" s="4" customFormat="1" ht="15" hidden="1">
      <c r="H94" s="10"/>
      <c r="I94" s="10"/>
      <c r="J94" s="11"/>
      <c r="K94" s="11"/>
      <c r="L94" s="10"/>
      <c r="M94" s="10"/>
      <c r="N94" s="10"/>
      <c r="O94" s="11"/>
      <c r="P94" s="11"/>
      <c r="Q94" s="11"/>
      <c r="R94" s="11"/>
      <c r="S94" s="11"/>
      <c r="T94" s="19"/>
    </row>
    <row r="95" spans="8:20" s="4" customFormat="1" ht="15" hidden="1">
      <c r="H95" s="10"/>
      <c r="I95" s="10"/>
      <c r="J95" s="11"/>
      <c r="K95" s="11"/>
      <c r="L95" s="10"/>
      <c r="M95" s="10"/>
      <c r="N95" s="10"/>
      <c r="O95" s="11"/>
      <c r="P95" s="11"/>
      <c r="Q95" s="11"/>
      <c r="R95" s="11"/>
      <c r="S95" s="11"/>
      <c r="T95" s="19"/>
    </row>
    <row r="96" spans="8:20" s="4" customFormat="1" ht="15" hidden="1">
      <c r="H96" s="10"/>
      <c r="I96" s="10"/>
      <c r="J96" s="11"/>
      <c r="K96" s="11"/>
      <c r="L96" s="10"/>
      <c r="M96" s="10"/>
      <c r="N96" s="10"/>
      <c r="O96" s="11"/>
      <c r="P96" s="11"/>
      <c r="Q96" s="11"/>
      <c r="R96" s="11"/>
      <c r="S96" s="11"/>
      <c r="T96" s="19"/>
    </row>
    <row r="97" spans="8:20" s="4" customFormat="1" ht="15" hidden="1">
      <c r="H97" s="10"/>
      <c r="I97" s="10"/>
      <c r="J97" s="11"/>
      <c r="K97" s="11"/>
      <c r="L97" s="10"/>
      <c r="M97" s="10"/>
      <c r="N97" s="10"/>
      <c r="O97" s="11"/>
      <c r="P97" s="11"/>
      <c r="Q97" s="11"/>
      <c r="R97" s="11"/>
      <c r="S97" s="11"/>
      <c r="T97" s="19"/>
    </row>
    <row r="98" spans="8:20" s="4" customFormat="1" ht="15" hidden="1">
      <c r="H98" s="10"/>
      <c r="I98" s="10"/>
      <c r="J98" s="11"/>
      <c r="K98" s="11"/>
      <c r="L98" s="10"/>
      <c r="M98" s="10"/>
      <c r="N98" s="10"/>
      <c r="O98" s="11"/>
      <c r="P98" s="11"/>
      <c r="Q98" s="11"/>
      <c r="R98" s="11"/>
      <c r="S98" s="11"/>
      <c r="T98" s="19"/>
    </row>
    <row r="99" spans="8:20" s="4" customFormat="1" ht="15" hidden="1">
      <c r="H99" s="10"/>
      <c r="I99" s="10"/>
      <c r="J99" s="11"/>
      <c r="K99" s="11"/>
      <c r="L99" s="10"/>
      <c r="M99" s="10"/>
      <c r="N99" s="10"/>
      <c r="O99" s="11"/>
      <c r="P99" s="11"/>
      <c r="Q99" s="11"/>
      <c r="R99" s="11"/>
      <c r="S99" s="11"/>
      <c r="T99" s="19"/>
    </row>
    <row r="100" spans="8:20" s="4" customFormat="1" ht="15" hidden="1">
      <c r="H100" s="10"/>
      <c r="I100" s="10"/>
      <c r="J100" s="11"/>
      <c r="K100" s="11"/>
      <c r="L100" s="10"/>
      <c r="M100" s="10"/>
      <c r="N100" s="10"/>
      <c r="O100" s="11"/>
      <c r="P100" s="11"/>
      <c r="Q100" s="11"/>
      <c r="R100" s="11"/>
      <c r="S100" s="11"/>
      <c r="T100" s="19"/>
    </row>
    <row r="101" spans="8:20" s="4" customFormat="1" ht="15" hidden="1">
      <c r="H101" s="10"/>
      <c r="I101" s="10"/>
      <c r="J101" s="11"/>
      <c r="K101" s="11"/>
      <c r="L101" s="10"/>
      <c r="M101" s="10"/>
      <c r="N101" s="10"/>
      <c r="O101" s="11"/>
      <c r="P101" s="11"/>
      <c r="Q101" s="11"/>
      <c r="R101" s="11"/>
      <c r="S101" s="11"/>
      <c r="T101" s="19"/>
    </row>
    <row r="102" spans="8:20" s="4" customFormat="1" ht="15" hidden="1">
      <c r="H102" s="10"/>
      <c r="I102" s="10"/>
      <c r="J102" s="11"/>
      <c r="K102" s="11"/>
      <c r="L102" s="10"/>
      <c r="M102" s="10"/>
      <c r="N102" s="10"/>
      <c r="O102" s="11"/>
      <c r="P102" s="11"/>
      <c r="Q102" s="11"/>
      <c r="R102" s="11"/>
      <c r="S102" s="11"/>
      <c r="T102" s="19"/>
    </row>
    <row r="103" spans="8:20" s="4" customFormat="1" ht="15" hidden="1">
      <c r="H103" s="10"/>
      <c r="I103" s="10"/>
      <c r="J103" s="11"/>
      <c r="K103" s="11"/>
      <c r="L103" s="10"/>
      <c r="M103" s="10"/>
      <c r="N103" s="10"/>
      <c r="O103" s="11"/>
      <c r="P103" s="11"/>
      <c r="Q103" s="11"/>
      <c r="R103" s="11"/>
      <c r="S103" s="11"/>
      <c r="T103" s="19"/>
    </row>
    <row r="104" spans="8:20" s="4" customFormat="1" ht="15" hidden="1">
      <c r="H104" s="10"/>
      <c r="I104" s="10"/>
      <c r="J104" s="11"/>
      <c r="K104" s="11"/>
      <c r="L104" s="10"/>
      <c r="M104" s="10"/>
      <c r="N104" s="10"/>
      <c r="O104" s="11"/>
      <c r="P104" s="11"/>
      <c r="Q104" s="11"/>
      <c r="R104" s="11"/>
      <c r="S104" s="11"/>
      <c r="T104" s="19"/>
    </row>
    <row r="105" spans="8:20" s="4" customFormat="1" ht="15" hidden="1">
      <c r="H105" s="10"/>
      <c r="I105" s="10"/>
      <c r="J105" s="11"/>
      <c r="K105" s="11"/>
      <c r="L105" s="10"/>
      <c r="M105" s="10"/>
      <c r="N105" s="10"/>
      <c r="O105" s="11"/>
      <c r="P105" s="11"/>
      <c r="Q105" s="11"/>
      <c r="R105" s="11"/>
      <c r="S105" s="11"/>
      <c r="T105" s="19"/>
    </row>
    <row r="106" spans="8:20" s="4" customFormat="1" ht="15" hidden="1">
      <c r="H106" s="10"/>
      <c r="I106" s="10"/>
      <c r="J106" s="11"/>
      <c r="K106" s="11"/>
      <c r="L106" s="10"/>
      <c r="M106" s="10"/>
      <c r="N106" s="10"/>
      <c r="O106" s="11"/>
      <c r="P106" s="11"/>
      <c r="Q106" s="11"/>
      <c r="R106" s="11"/>
      <c r="S106" s="11"/>
      <c r="T106" s="19"/>
    </row>
    <row r="107" spans="8:20" s="4" customFormat="1" ht="15" hidden="1">
      <c r="H107" s="10"/>
      <c r="I107" s="10"/>
      <c r="J107" s="11"/>
      <c r="K107" s="11"/>
      <c r="L107" s="10"/>
      <c r="M107" s="10"/>
      <c r="N107" s="10"/>
      <c r="O107" s="11"/>
      <c r="P107" s="11"/>
      <c r="Q107" s="11"/>
      <c r="R107" s="11"/>
      <c r="S107" s="11"/>
      <c r="T107" s="19"/>
    </row>
    <row r="108" spans="8:20" s="4" customFormat="1" ht="15" hidden="1">
      <c r="H108" s="10"/>
      <c r="I108" s="10"/>
      <c r="J108" s="11"/>
      <c r="K108" s="11"/>
      <c r="L108" s="10"/>
      <c r="M108" s="10"/>
      <c r="N108" s="10"/>
      <c r="O108" s="11"/>
      <c r="P108" s="11"/>
      <c r="Q108" s="11"/>
      <c r="R108" s="11"/>
      <c r="S108" s="11"/>
      <c r="T108" s="19"/>
    </row>
    <row r="109" spans="8:20" s="4" customFormat="1" ht="15">
      <c r="H109" s="10"/>
      <c r="I109" s="10"/>
      <c r="J109" s="11"/>
      <c r="K109" s="11"/>
      <c r="L109" s="10"/>
      <c r="M109" s="10"/>
      <c r="N109" s="10"/>
      <c r="O109" s="11"/>
      <c r="P109" s="11"/>
      <c r="Q109" s="11"/>
      <c r="R109" s="11"/>
      <c r="S109" s="11"/>
      <c r="T109" s="19"/>
    </row>
    <row r="110" spans="8:20" s="4" customFormat="1" ht="15">
      <c r="H110" s="10"/>
      <c r="I110" s="10"/>
      <c r="J110" s="11"/>
      <c r="K110" s="11"/>
      <c r="L110" s="10"/>
      <c r="M110" s="10"/>
      <c r="N110" s="10"/>
      <c r="O110" s="11"/>
      <c r="P110" s="11"/>
      <c r="Q110" s="11"/>
      <c r="R110" s="11"/>
      <c r="S110" s="11"/>
      <c r="T110" s="19"/>
    </row>
    <row r="111" spans="8:20" s="4" customFormat="1" ht="15">
      <c r="H111" s="10"/>
      <c r="I111" s="10"/>
      <c r="J111" s="11"/>
      <c r="K111" s="11"/>
      <c r="L111" s="10"/>
      <c r="M111" s="10"/>
      <c r="N111" s="10"/>
      <c r="O111" s="11"/>
      <c r="P111" s="11"/>
      <c r="Q111" s="11"/>
      <c r="R111" s="11"/>
      <c r="S111" s="11"/>
      <c r="T111" s="19"/>
    </row>
    <row r="112" spans="8:20" s="4" customFormat="1" ht="15">
      <c r="H112" s="10"/>
      <c r="I112" s="10"/>
      <c r="J112" s="11"/>
      <c r="K112" s="11"/>
      <c r="L112" s="10"/>
      <c r="M112" s="10"/>
      <c r="N112" s="10"/>
      <c r="O112" s="11"/>
      <c r="P112" s="11"/>
      <c r="Q112" s="11"/>
      <c r="R112" s="11"/>
      <c r="S112" s="11"/>
      <c r="T112" s="19"/>
    </row>
    <row r="113" spans="8:20" s="4" customFormat="1" ht="15">
      <c r="H113" s="10"/>
      <c r="I113" s="10"/>
      <c r="J113" s="11"/>
      <c r="K113" s="11"/>
      <c r="L113" s="10"/>
      <c r="M113" s="10"/>
      <c r="N113" s="10"/>
      <c r="O113" s="11"/>
      <c r="P113" s="11"/>
      <c r="Q113" s="11"/>
      <c r="R113" s="11"/>
      <c r="S113" s="11"/>
      <c r="T113" s="19"/>
    </row>
    <row r="114" spans="8:20" s="4" customFormat="1" ht="15">
      <c r="H114" s="10"/>
      <c r="I114" s="10"/>
      <c r="J114" s="11"/>
      <c r="K114" s="11"/>
      <c r="L114" s="10"/>
      <c r="M114" s="10"/>
      <c r="N114" s="10"/>
      <c r="O114" s="11"/>
      <c r="P114" s="11"/>
      <c r="Q114" s="11"/>
      <c r="R114" s="11"/>
      <c r="S114" s="11"/>
      <c r="T114" s="19"/>
    </row>
    <row r="115" spans="8:20" s="4" customFormat="1" ht="15">
      <c r="H115" s="10"/>
      <c r="I115" s="10"/>
      <c r="J115" s="11"/>
      <c r="K115" s="11"/>
      <c r="L115" s="10"/>
      <c r="M115" s="10"/>
      <c r="N115" s="10"/>
      <c r="O115" s="11"/>
      <c r="P115" s="11"/>
      <c r="Q115" s="11"/>
      <c r="R115" s="11"/>
      <c r="S115" s="11"/>
      <c r="T115" s="19"/>
    </row>
    <row r="116" spans="8:20" s="4" customFormat="1" ht="15">
      <c r="H116" s="10"/>
      <c r="I116" s="10"/>
      <c r="J116" s="11"/>
      <c r="K116" s="11"/>
      <c r="L116" s="10"/>
      <c r="M116" s="10"/>
      <c r="N116" s="10"/>
      <c r="O116" s="11"/>
      <c r="P116" s="11"/>
      <c r="Q116" s="11"/>
      <c r="R116" s="11"/>
      <c r="S116" s="11"/>
      <c r="T116" s="19"/>
    </row>
    <row r="117" spans="8:20" s="4" customFormat="1" ht="15">
      <c r="H117" s="10"/>
      <c r="I117" s="10"/>
      <c r="J117" s="11"/>
      <c r="K117" s="11"/>
      <c r="L117" s="10"/>
      <c r="M117" s="10"/>
      <c r="N117" s="10"/>
      <c r="O117" s="11"/>
      <c r="P117" s="11"/>
      <c r="Q117" s="11"/>
      <c r="R117" s="11"/>
      <c r="S117" s="11"/>
      <c r="T117" s="19"/>
    </row>
    <row r="118" spans="8:20" s="4" customFormat="1" ht="15">
      <c r="H118" s="10"/>
      <c r="I118" s="10"/>
      <c r="J118" s="11"/>
      <c r="K118" s="11"/>
      <c r="L118" s="10"/>
      <c r="M118" s="10"/>
      <c r="N118" s="10"/>
      <c r="O118" s="11"/>
      <c r="P118" s="11"/>
      <c r="Q118" s="11"/>
      <c r="R118" s="11"/>
      <c r="S118" s="11"/>
      <c r="T118" s="19"/>
    </row>
    <row r="119" spans="8:20" s="4" customFormat="1" ht="15">
      <c r="H119" s="10"/>
      <c r="I119" s="10"/>
      <c r="J119" s="11"/>
      <c r="K119" s="11"/>
      <c r="L119" s="10"/>
      <c r="M119" s="10"/>
      <c r="N119" s="10"/>
      <c r="O119" s="11"/>
      <c r="P119" s="11"/>
      <c r="Q119" s="11"/>
      <c r="R119" s="11"/>
      <c r="S119" s="11"/>
      <c r="T119" s="19"/>
    </row>
    <row r="120" spans="8:20" s="4" customFormat="1" ht="15">
      <c r="H120" s="10"/>
      <c r="I120" s="10"/>
      <c r="J120" s="11"/>
      <c r="K120" s="11"/>
      <c r="L120" s="10"/>
      <c r="M120" s="10"/>
      <c r="N120" s="10"/>
      <c r="O120" s="11"/>
      <c r="P120" s="11"/>
      <c r="Q120" s="11"/>
      <c r="R120" s="11"/>
      <c r="S120" s="11"/>
      <c r="T120" s="19"/>
    </row>
    <row r="121" spans="8:20" s="4" customFormat="1" ht="15">
      <c r="H121" s="10"/>
      <c r="I121" s="10"/>
      <c r="J121" s="11"/>
      <c r="K121" s="11"/>
      <c r="L121" s="10"/>
      <c r="M121" s="10"/>
      <c r="N121" s="10"/>
      <c r="O121" s="11"/>
      <c r="P121" s="11"/>
      <c r="Q121" s="11"/>
      <c r="R121" s="11"/>
      <c r="S121" s="11"/>
      <c r="T121" s="19"/>
    </row>
    <row r="122" spans="8:20" s="4" customFormat="1" ht="15">
      <c r="H122" s="10"/>
      <c r="I122" s="10"/>
      <c r="J122" s="11"/>
      <c r="K122" s="11"/>
      <c r="L122" s="10"/>
      <c r="M122" s="10"/>
      <c r="N122" s="10"/>
      <c r="O122" s="11"/>
      <c r="P122" s="11"/>
      <c r="Q122" s="11"/>
      <c r="R122" s="11"/>
      <c r="S122" s="11"/>
      <c r="T122" s="19"/>
    </row>
    <row r="123" spans="8:20" s="4" customFormat="1" ht="15">
      <c r="H123" s="10"/>
      <c r="I123" s="10"/>
      <c r="J123" s="11"/>
      <c r="K123" s="11"/>
      <c r="L123" s="10"/>
      <c r="M123" s="10"/>
      <c r="N123" s="10"/>
      <c r="O123" s="11"/>
      <c r="P123" s="11"/>
      <c r="Q123" s="11"/>
      <c r="R123" s="11"/>
      <c r="S123" s="11"/>
      <c r="T123" s="19"/>
    </row>
    <row r="124" spans="8:20" s="4" customFormat="1" ht="15">
      <c r="H124" s="10"/>
      <c r="I124" s="10"/>
      <c r="J124" s="11"/>
      <c r="K124" s="11"/>
      <c r="L124" s="10"/>
      <c r="M124" s="10"/>
      <c r="N124" s="10"/>
      <c r="O124" s="11"/>
      <c r="P124" s="11"/>
      <c r="Q124" s="11"/>
      <c r="R124" s="11"/>
      <c r="S124" s="11"/>
      <c r="T124" s="19"/>
    </row>
    <row r="125" spans="8:20" s="4" customFormat="1" ht="15">
      <c r="H125" s="10"/>
      <c r="I125" s="10"/>
      <c r="J125" s="11"/>
      <c r="K125" s="11"/>
      <c r="L125" s="10"/>
      <c r="M125" s="10"/>
      <c r="N125" s="10"/>
      <c r="O125" s="11"/>
      <c r="P125" s="11"/>
      <c r="Q125" s="11"/>
      <c r="R125" s="11"/>
      <c r="S125" s="11"/>
      <c r="T125" s="19"/>
    </row>
    <row r="126" spans="8:20" s="4" customFormat="1" ht="15">
      <c r="H126" s="10"/>
      <c r="I126" s="10"/>
      <c r="J126" s="11"/>
      <c r="K126" s="11"/>
      <c r="L126" s="10"/>
      <c r="M126" s="10"/>
      <c r="N126" s="10"/>
      <c r="O126" s="11"/>
      <c r="P126" s="11"/>
      <c r="Q126" s="11"/>
      <c r="R126" s="11"/>
      <c r="S126" s="11"/>
      <c r="T126" s="19"/>
    </row>
    <row r="127" spans="8:20" s="4" customFormat="1" ht="15">
      <c r="H127" s="10"/>
      <c r="I127" s="10"/>
      <c r="J127" s="11"/>
      <c r="K127" s="11"/>
      <c r="L127" s="10"/>
      <c r="M127" s="10"/>
      <c r="N127" s="10"/>
      <c r="O127" s="11"/>
      <c r="P127" s="11"/>
      <c r="Q127" s="11"/>
      <c r="R127" s="11"/>
      <c r="S127" s="11"/>
      <c r="T127" s="19"/>
    </row>
    <row r="128" spans="8:20" s="4" customFormat="1" ht="15">
      <c r="H128" s="10"/>
      <c r="I128" s="10"/>
      <c r="J128" s="11"/>
      <c r="K128" s="11"/>
      <c r="L128" s="10"/>
      <c r="M128" s="10"/>
      <c r="N128" s="10"/>
      <c r="O128" s="11"/>
      <c r="P128" s="11"/>
      <c r="Q128" s="11"/>
      <c r="R128" s="11"/>
      <c r="S128" s="11"/>
      <c r="T128" s="19"/>
    </row>
    <row r="129" spans="8:20" s="4" customFormat="1" ht="15">
      <c r="H129" s="10"/>
      <c r="I129" s="10"/>
      <c r="J129" s="11"/>
      <c r="K129" s="11"/>
      <c r="L129" s="10"/>
      <c r="M129" s="10"/>
      <c r="N129" s="10"/>
      <c r="O129" s="11"/>
      <c r="P129" s="11"/>
      <c r="Q129" s="11"/>
      <c r="R129" s="11"/>
      <c r="S129" s="11"/>
      <c r="T129" s="19"/>
    </row>
    <row r="130" spans="8:20" s="4" customFormat="1" ht="15">
      <c r="H130" s="10"/>
      <c r="I130" s="10"/>
      <c r="J130" s="11"/>
      <c r="K130" s="11"/>
      <c r="L130" s="10"/>
      <c r="M130" s="10"/>
      <c r="N130" s="10"/>
      <c r="O130" s="11"/>
      <c r="P130" s="11"/>
      <c r="Q130" s="11"/>
      <c r="R130" s="11"/>
      <c r="S130" s="11"/>
      <c r="T130" s="19"/>
    </row>
    <row r="131" spans="8:20" s="4" customFormat="1" ht="15">
      <c r="H131" s="10"/>
      <c r="I131" s="10"/>
      <c r="J131" s="11"/>
      <c r="K131" s="11"/>
      <c r="L131" s="10"/>
      <c r="M131" s="10"/>
      <c r="N131" s="10"/>
      <c r="O131" s="11"/>
      <c r="P131" s="11"/>
      <c r="Q131" s="11"/>
      <c r="R131" s="11"/>
      <c r="S131" s="11"/>
      <c r="T131" s="19"/>
    </row>
    <row r="132" spans="8:20" s="4" customFormat="1" ht="15">
      <c r="H132" s="10"/>
      <c r="I132" s="10"/>
      <c r="J132" s="11"/>
      <c r="K132" s="11"/>
      <c r="L132" s="10"/>
      <c r="M132" s="10"/>
      <c r="N132" s="10"/>
      <c r="O132" s="11"/>
      <c r="P132" s="11"/>
      <c r="Q132" s="11"/>
      <c r="R132" s="11"/>
      <c r="S132" s="11"/>
      <c r="T132" s="19"/>
    </row>
    <row r="133" spans="8:20" s="4" customFormat="1" ht="15">
      <c r="H133" s="10"/>
      <c r="I133" s="10"/>
      <c r="J133" s="11"/>
      <c r="K133" s="11"/>
      <c r="L133" s="10"/>
      <c r="M133" s="10"/>
      <c r="N133" s="10"/>
      <c r="O133" s="11"/>
      <c r="P133" s="11"/>
      <c r="Q133" s="11"/>
      <c r="R133" s="11"/>
      <c r="S133" s="11"/>
      <c r="T133" s="19"/>
    </row>
    <row r="134" spans="8:20" s="4" customFormat="1" ht="15">
      <c r="H134" s="10"/>
      <c r="I134" s="10"/>
      <c r="J134" s="11"/>
      <c r="K134" s="11"/>
      <c r="L134" s="10"/>
      <c r="M134" s="10"/>
      <c r="N134" s="10"/>
      <c r="O134" s="11"/>
      <c r="P134" s="11"/>
      <c r="Q134" s="11"/>
      <c r="R134" s="11"/>
      <c r="S134" s="11"/>
      <c r="T134" s="19"/>
    </row>
    <row r="135" spans="8:20" s="4" customFormat="1" ht="15">
      <c r="H135" s="10"/>
      <c r="I135" s="10"/>
      <c r="J135" s="11"/>
      <c r="K135" s="11"/>
      <c r="L135" s="10"/>
      <c r="M135" s="10"/>
      <c r="N135" s="10"/>
      <c r="O135" s="11"/>
      <c r="P135" s="11"/>
      <c r="Q135" s="11"/>
      <c r="R135" s="11"/>
      <c r="S135" s="11"/>
      <c r="T135" s="19"/>
    </row>
    <row r="136" spans="8:20" s="4" customFormat="1" ht="15">
      <c r="H136" s="10"/>
      <c r="I136" s="10"/>
      <c r="J136" s="11"/>
      <c r="K136" s="11"/>
      <c r="L136" s="10"/>
      <c r="M136" s="10"/>
      <c r="N136" s="10"/>
      <c r="O136" s="11"/>
      <c r="P136" s="11"/>
      <c r="Q136" s="11"/>
      <c r="R136" s="11"/>
      <c r="S136" s="11"/>
      <c r="T136" s="19"/>
    </row>
    <row r="137" spans="8:20" s="4" customFormat="1" ht="15">
      <c r="H137" s="10"/>
      <c r="I137" s="10"/>
      <c r="J137" s="11"/>
      <c r="K137" s="11"/>
      <c r="L137" s="10"/>
      <c r="M137" s="10"/>
      <c r="N137" s="10"/>
      <c r="O137" s="11"/>
      <c r="P137" s="11"/>
      <c r="Q137" s="11"/>
      <c r="R137" s="11"/>
      <c r="S137" s="11"/>
      <c r="T137" s="19"/>
    </row>
    <row r="138" spans="8:20" s="4" customFormat="1" ht="15">
      <c r="H138" s="10"/>
      <c r="I138" s="10"/>
      <c r="J138" s="11"/>
      <c r="K138" s="11"/>
      <c r="L138" s="10"/>
      <c r="M138" s="10"/>
      <c r="N138" s="10"/>
      <c r="O138" s="11"/>
      <c r="P138" s="11"/>
      <c r="Q138" s="11"/>
      <c r="R138" s="11"/>
      <c r="S138" s="11"/>
      <c r="T138" s="19"/>
    </row>
    <row r="139" spans="8:20" s="4" customFormat="1" ht="15">
      <c r="H139" s="10"/>
      <c r="I139" s="10"/>
      <c r="J139" s="11"/>
      <c r="K139" s="11"/>
      <c r="L139" s="10"/>
      <c r="M139" s="10"/>
      <c r="N139" s="10"/>
      <c r="O139" s="11"/>
      <c r="P139" s="11"/>
      <c r="Q139" s="11"/>
      <c r="R139" s="11"/>
      <c r="S139" s="11"/>
      <c r="T139" s="19"/>
    </row>
    <row r="140" spans="8:20" s="4" customFormat="1" ht="15">
      <c r="H140" s="10"/>
      <c r="I140" s="10"/>
      <c r="J140" s="11"/>
      <c r="K140" s="11"/>
      <c r="L140" s="10"/>
      <c r="M140" s="10"/>
      <c r="N140" s="10"/>
      <c r="O140" s="11"/>
      <c r="P140" s="11"/>
      <c r="Q140" s="11"/>
      <c r="R140" s="11"/>
      <c r="S140" s="11"/>
      <c r="T140" s="19"/>
    </row>
    <row r="141" spans="8:20" s="4" customFormat="1" ht="15">
      <c r="H141" s="10"/>
      <c r="I141" s="10"/>
      <c r="J141" s="11"/>
      <c r="K141" s="11"/>
      <c r="L141" s="10"/>
      <c r="M141" s="10"/>
      <c r="N141" s="10"/>
      <c r="O141" s="11"/>
      <c r="P141" s="11"/>
      <c r="Q141" s="11"/>
      <c r="R141" s="11"/>
      <c r="S141" s="11"/>
      <c r="T141" s="19"/>
    </row>
    <row r="142" spans="8:20" s="4" customFormat="1" ht="15">
      <c r="H142" s="10"/>
      <c r="I142" s="10"/>
      <c r="J142" s="11"/>
      <c r="K142" s="11"/>
      <c r="L142" s="10"/>
      <c r="M142" s="10"/>
      <c r="N142" s="10"/>
      <c r="O142" s="11"/>
      <c r="P142" s="11"/>
      <c r="Q142" s="11"/>
      <c r="R142" s="11"/>
      <c r="S142" s="11"/>
      <c r="T142" s="19"/>
    </row>
    <row r="143" spans="8:20" s="4" customFormat="1" ht="15">
      <c r="H143" s="10"/>
      <c r="I143" s="10"/>
      <c r="J143" s="11"/>
      <c r="K143" s="11"/>
      <c r="L143" s="10"/>
      <c r="M143" s="10"/>
      <c r="N143" s="10"/>
      <c r="O143" s="11"/>
      <c r="P143" s="11"/>
      <c r="Q143" s="11"/>
      <c r="R143" s="11"/>
      <c r="S143" s="11"/>
      <c r="T143" s="19"/>
    </row>
    <row r="144" spans="8:20" s="4" customFormat="1" ht="15">
      <c r="H144" s="10"/>
      <c r="I144" s="10"/>
      <c r="J144" s="11"/>
      <c r="K144" s="11"/>
      <c r="L144" s="10"/>
      <c r="M144" s="10"/>
      <c r="N144" s="10"/>
      <c r="O144" s="11"/>
      <c r="P144" s="11"/>
      <c r="Q144" s="11"/>
      <c r="R144" s="11"/>
      <c r="S144" s="11"/>
      <c r="T144" s="19"/>
    </row>
    <row r="145" spans="8:20" s="4" customFormat="1" ht="15">
      <c r="H145" s="10"/>
      <c r="I145" s="10"/>
      <c r="J145" s="11"/>
      <c r="K145" s="11"/>
      <c r="L145" s="10"/>
      <c r="M145" s="10"/>
      <c r="N145" s="10"/>
      <c r="O145" s="11"/>
      <c r="P145" s="11"/>
      <c r="Q145" s="11"/>
      <c r="R145" s="11"/>
      <c r="S145" s="11"/>
      <c r="T145" s="19"/>
    </row>
    <row r="146" spans="8:20" s="4" customFormat="1" ht="15">
      <c r="H146" s="10"/>
      <c r="I146" s="10"/>
      <c r="J146" s="11"/>
      <c r="K146" s="11"/>
      <c r="L146" s="10"/>
      <c r="M146" s="10"/>
      <c r="N146" s="10"/>
      <c r="O146" s="11"/>
      <c r="P146" s="11"/>
      <c r="Q146" s="11"/>
      <c r="R146" s="11"/>
      <c r="S146" s="11"/>
      <c r="T146" s="19"/>
    </row>
    <row r="147" spans="8:20" s="4" customFormat="1" ht="15">
      <c r="H147" s="10"/>
      <c r="I147" s="10"/>
      <c r="J147" s="11"/>
      <c r="K147" s="11"/>
      <c r="L147" s="10"/>
      <c r="M147" s="10"/>
      <c r="N147" s="10"/>
      <c r="O147" s="11"/>
      <c r="P147" s="11"/>
      <c r="Q147" s="11"/>
      <c r="R147" s="11"/>
      <c r="S147" s="11"/>
      <c r="T147" s="19"/>
    </row>
    <row r="148" spans="8:20" s="4" customFormat="1" ht="15">
      <c r="H148" s="10"/>
      <c r="I148" s="10"/>
      <c r="J148" s="11"/>
      <c r="K148" s="11"/>
      <c r="L148" s="10"/>
      <c r="M148" s="10"/>
      <c r="N148" s="10"/>
      <c r="O148" s="11"/>
      <c r="P148" s="11"/>
      <c r="Q148" s="11"/>
      <c r="R148" s="11"/>
      <c r="S148" s="11"/>
      <c r="T148" s="19"/>
    </row>
    <row r="149" spans="8:20" s="4" customFormat="1" ht="15">
      <c r="H149" s="10"/>
      <c r="I149" s="10"/>
      <c r="J149" s="11"/>
      <c r="K149" s="11"/>
      <c r="L149" s="10"/>
      <c r="M149" s="10"/>
      <c r="N149" s="10"/>
      <c r="O149" s="11"/>
      <c r="P149" s="11"/>
      <c r="Q149" s="11"/>
      <c r="R149" s="11"/>
      <c r="S149" s="11"/>
      <c r="T149" s="19"/>
    </row>
    <row r="150" spans="8:20" s="4" customFormat="1" ht="15">
      <c r="H150" s="10"/>
      <c r="I150" s="10"/>
      <c r="J150" s="11"/>
      <c r="K150" s="11"/>
      <c r="L150" s="10"/>
      <c r="M150" s="10"/>
      <c r="N150" s="10"/>
      <c r="O150" s="11"/>
      <c r="P150" s="11"/>
      <c r="Q150" s="11"/>
      <c r="R150" s="11"/>
      <c r="S150" s="11"/>
      <c r="T150" s="19"/>
    </row>
    <row r="151" spans="8:20" s="4" customFormat="1" ht="15">
      <c r="H151" s="10"/>
      <c r="I151" s="10"/>
      <c r="J151" s="11"/>
      <c r="K151" s="11"/>
      <c r="L151" s="10"/>
      <c r="M151" s="10"/>
      <c r="N151" s="10"/>
      <c r="O151" s="11"/>
      <c r="P151" s="11"/>
      <c r="Q151" s="11"/>
      <c r="R151" s="11"/>
      <c r="S151" s="11"/>
      <c r="T151" s="19"/>
    </row>
    <row r="152" spans="8:20" s="4" customFormat="1" ht="15">
      <c r="H152" s="10"/>
      <c r="I152" s="10"/>
      <c r="J152" s="11"/>
      <c r="K152" s="11"/>
      <c r="L152" s="10"/>
      <c r="M152" s="10"/>
      <c r="N152" s="10"/>
      <c r="O152" s="11"/>
      <c r="P152" s="11"/>
      <c r="Q152" s="11"/>
      <c r="R152" s="11"/>
      <c r="S152" s="11"/>
      <c r="T152" s="19"/>
    </row>
    <row r="153" spans="8:20" s="4" customFormat="1" ht="15">
      <c r="H153" s="10"/>
      <c r="I153" s="10"/>
      <c r="J153" s="11"/>
      <c r="K153" s="11"/>
      <c r="L153" s="10"/>
      <c r="M153" s="10"/>
      <c r="N153" s="10"/>
      <c r="O153" s="11"/>
      <c r="P153" s="11"/>
      <c r="Q153" s="11"/>
      <c r="R153" s="11"/>
      <c r="S153" s="11"/>
      <c r="T153" s="19"/>
    </row>
    <row r="154" spans="8:20" s="4" customFormat="1" ht="15">
      <c r="H154" s="10"/>
      <c r="I154" s="10"/>
      <c r="J154" s="11"/>
      <c r="K154" s="11"/>
      <c r="L154" s="10"/>
      <c r="M154" s="10"/>
      <c r="N154" s="10"/>
      <c r="O154" s="11"/>
      <c r="P154" s="11"/>
      <c r="Q154" s="11"/>
      <c r="R154" s="11"/>
      <c r="S154" s="11"/>
      <c r="T154" s="19"/>
    </row>
    <row r="155" spans="8:20" s="4" customFormat="1" ht="15">
      <c r="H155" s="10"/>
      <c r="I155" s="10"/>
      <c r="J155" s="11"/>
      <c r="K155" s="11"/>
      <c r="L155" s="10"/>
      <c r="M155" s="10"/>
      <c r="N155" s="10"/>
      <c r="O155" s="11"/>
      <c r="P155" s="11"/>
      <c r="Q155" s="11"/>
      <c r="R155" s="11"/>
      <c r="S155" s="11"/>
      <c r="T155" s="19"/>
    </row>
    <row r="156" spans="8:20" s="4" customFormat="1" ht="15">
      <c r="H156" s="10"/>
      <c r="I156" s="10"/>
      <c r="J156" s="11"/>
      <c r="K156" s="11"/>
      <c r="L156" s="10"/>
      <c r="M156" s="10"/>
      <c r="N156" s="10"/>
      <c r="O156" s="11"/>
      <c r="P156" s="11"/>
      <c r="Q156" s="11"/>
      <c r="R156" s="11"/>
      <c r="S156" s="11"/>
      <c r="T156" s="19"/>
    </row>
    <row r="157" spans="8:20" s="4" customFormat="1" ht="15">
      <c r="H157" s="10"/>
      <c r="I157" s="10"/>
      <c r="J157" s="11"/>
      <c r="K157" s="11"/>
      <c r="L157" s="10"/>
      <c r="M157" s="10"/>
      <c r="N157" s="10"/>
      <c r="O157" s="11"/>
      <c r="P157" s="11"/>
      <c r="Q157" s="11"/>
      <c r="R157" s="11"/>
      <c r="S157" s="11"/>
      <c r="T157" s="19"/>
    </row>
    <row r="158" spans="8:20" s="4" customFormat="1" ht="15">
      <c r="H158" s="10"/>
      <c r="I158" s="10"/>
      <c r="J158" s="11"/>
      <c r="K158" s="11"/>
      <c r="L158" s="10"/>
      <c r="M158" s="10"/>
      <c r="N158" s="10"/>
      <c r="O158" s="11"/>
      <c r="P158" s="11"/>
      <c r="Q158" s="11"/>
      <c r="R158" s="11"/>
      <c r="S158" s="11"/>
      <c r="T158" s="19"/>
    </row>
    <row r="159" spans="8:20" s="4" customFormat="1" ht="15">
      <c r="H159" s="10"/>
      <c r="I159" s="10"/>
      <c r="J159" s="11"/>
      <c r="K159" s="11"/>
      <c r="L159" s="10"/>
      <c r="M159" s="10"/>
      <c r="N159" s="10"/>
      <c r="O159" s="11"/>
      <c r="P159" s="11"/>
      <c r="Q159" s="11"/>
      <c r="R159" s="11"/>
      <c r="S159" s="11"/>
      <c r="T159" s="19"/>
    </row>
    <row r="160" spans="8:20" s="4" customFormat="1" ht="15">
      <c r="H160" s="10"/>
      <c r="I160" s="10"/>
      <c r="J160" s="11"/>
      <c r="K160" s="11"/>
      <c r="L160" s="10"/>
      <c r="M160" s="10"/>
      <c r="N160" s="10"/>
      <c r="O160" s="11"/>
      <c r="P160" s="11"/>
      <c r="Q160" s="11"/>
      <c r="R160" s="11"/>
      <c r="S160" s="11"/>
      <c r="T160" s="19"/>
    </row>
    <row r="161" spans="8:20" s="4" customFormat="1" ht="15">
      <c r="H161" s="10"/>
      <c r="I161" s="10"/>
      <c r="J161" s="11"/>
      <c r="K161" s="11"/>
      <c r="L161" s="10"/>
      <c r="M161" s="10"/>
      <c r="N161" s="10"/>
      <c r="O161" s="11"/>
      <c r="P161" s="11"/>
      <c r="Q161" s="11"/>
      <c r="R161" s="11"/>
      <c r="S161" s="11"/>
      <c r="T161" s="19"/>
    </row>
    <row r="162" spans="8:20" s="4" customFormat="1" ht="15">
      <c r="H162" s="10"/>
      <c r="I162" s="10"/>
      <c r="J162" s="11"/>
      <c r="K162" s="11"/>
      <c r="L162" s="10"/>
      <c r="M162" s="10"/>
      <c r="N162" s="10"/>
      <c r="O162" s="11"/>
      <c r="P162" s="11"/>
      <c r="Q162" s="11"/>
      <c r="R162" s="11"/>
      <c r="S162" s="11"/>
      <c r="T162" s="19"/>
    </row>
    <row r="163" spans="8:20" s="4" customFormat="1" ht="15">
      <c r="H163" s="10"/>
      <c r="I163" s="10"/>
      <c r="J163" s="11"/>
      <c r="K163" s="11"/>
      <c r="L163" s="10"/>
      <c r="M163" s="10"/>
      <c r="N163" s="10"/>
      <c r="O163" s="11"/>
      <c r="P163" s="11"/>
      <c r="Q163" s="11"/>
      <c r="R163" s="11"/>
      <c r="S163" s="11"/>
      <c r="T163" s="19"/>
    </row>
    <row r="164" spans="8:20" s="4" customFormat="1" ht="15">
      <c r="H164" s="10"/>
      <c r="I164" s="10"/>
      <c r="J164" s="11"/>
      <c r="K164" s="11"/>
      <c r="L164" s="10"/>
      <c r="M164" s="10"/>
      <c r="N164" s="10"/>
      <c r="O164" s="11"/>
      <c r="P164" s="11"/>
      <c r="Q164" s="11"/>
      <c r="R164" s="11"/>
      <c r="S164" s="11"/>
      <c r="T164" s="19"/>
    </row>
    <row r="165" spans="8:20" s="4" customFormat="1" ht="15">
      <c r="H165" s="10"/>
      <c r="I165" s="10"/>
      <c r="J165" s="11"/>
      <c r="K165" s="11"/>
      <c r="L165" s="10"/>
      <c r="M165" s="10"/>
      <c r="N165" s="10"/>
      <c r="O165" s="11"/>
      <c r="P165" s="11"/>
      <c r="Q165" s="11"/>
      <c r="R165" s="11"/>
      <c r="S165" s="11"/>
      <c r="T165" s="19"/>
    </row>
    <row r="166" spans="8:20" s="4" customFormat="1" ht="15">
      <c r="H166" s="10"/>
      <c r="I166" s="10"/>
      <c r="J166" s="11"/>
      <c r="K166" s="11"/>
      <c r="L166" s="10"/>
      <c r="M166" s="10"/>
      <c r="N166" s="10"/>
      <c r="O166" s="11"/>
      <c r="P166" s="11"/>
      <c r="Q166" s="11"/>
      <c r="R166" s="11"/>
      <c r="S166" s="11"/>
      <c r="T166" s="19"/>
    </row>
    <row r="167" spans="8:20" s="4" customFormat="1" ht="15">
      <c r="H167" s="10"/>
      <c r="I167" s="10"/>
      <c r="J167" s="11"/>
      <c r="K167" s="11"/>
      <c r="L167" s="10"/>
      <c r="M167" s="10"/>
      <c r="N167" s="10"/>
      <c r="O167" s="11"/>
      <c r="P167" s="11"/>
      <c r="Q167" s="11"/>
      <c r="R167" s="11"/>
      <c r="S167" s="11"/>
      <c r="T167" s="19"/>
    </row>
    <row r="168" spans="8:20" s="4" customFormat="1" ht="15">
      <c r="H168" s="10"/>
      <c r="I168" s="10"/>
      <c r="J168" s="11"/>
      <c r="K168" s="11"/>
      <c r="L168" s="10"/>
      <c r="M168" s="10"/>
      <c r="N168" s="10"/>
      <c r="O168" s="11"/>
      <c r="P168" s="11"/>
      <c r="Q168" s="11"/>
      <c r="R168" s="11"/>
      <c r="S168" s="11"/>
      <c r="T168" s="19"/>
    </row>
    <row r="169" spans="8:20" s="4" customFormat="1" ht="15">
      <c r="H169" s="10"/>
      <c r="I169" s="10"/>
      <c r="J169" s="11"/>
      <c r="K169" s="11"/>
      <c r="L169" s="10"/>
      <c r="M169" s="10"/>
      <c r="N169" s="10"/>
      <c r="O169" s="11"/>
      <c r="P169" s="11"/>
      <c r="Q169" s="11"/>
      <c r="R169" s="11"/>
      <c r="S169" s="11"/>
      <c r="T169" s="19"/>
    </row>
    <row r="170" spans="8:20" s="4" customFormat="1" ht="15">
      <c r="H170" s="10"/>
      <c r="I170" s="10"/>
      <c r="J170" s="11"/>
      <c r="K170" s="11"/>
      <c r="L170" s="10"/>
      <c r="M170" s="10"/>
      <c r="N170" s="10"/>
      <c r="O170" s="11"/>
      <c r="P170" s="11"/>
      <c r="Q170" s="11"/>
      <c r="R170" s="11"/>
      <c r="S170" s="11"/>
      <c r="T170" s="19"/>
    </row>
    <row r="171" spans="8:20" s="4" customFormat="1" ht="15">
      <c r="H171" s="10"/>
      <c r="I171" s="10"/>
      <c r="J171" s="11"/>
      <c r="K171" s="11"/>
      <c r="L171" s="10"/>
      <c r="M171" s="10"/>
      <c r="N171" s="10"/>
      <c r="O171" s="11"/>
      <c r="P171" s="11"/>
      <c r="Q171" s="11"/>
      <c r="R171" s="11"/>
      <c r="S171" s="11"/>
      <c r="T171" s="19"/>
    </row>
    <row r="172" spans="8:20" s="4" customFormat="1" ht="15">
      <c r="H172" s="10"/>
      <c r="I172" s="10"/>
      <c r="J172" s="11"/>
      <c r="K172" s="11"/>
      <c r="L172" s="10"/>
      <c r="M172" s="10"/>
      <c r="N172" s="10"/>
      <c r="O172" s="11"/>
      <c r="P172" s="11"/>
      <c r="Q172" s="11"/>
      <c r="R172" s="11"/>
      <c r="S172" s="11"/>
      <c r="T172" s="19"/>
    </row>
    <row r="173" spans="8:20" s="4" customFormat="1" ht="15">
      <c r="H173" s="10"/>
      <c r="I173" s="10"/>
      <c r="J173" s="11"/>
      <c r="K173" s="11"/>
      <c r="L173" s="10"/>
      <c r="M173" s="10"/>
      <c r="N173" s="10"/>
      <c r="O173" s="11"/>
      <c r="P173" s="11"/>
      <c r="Q173" s="11"/>
      <c r="R173" s="11"/>
      <c r="S173" s="11"/>
      <c r="T173" s="19"/>
    </row>
    <row r="174" spans="8:20" s="4" customFormat="1" ht="15">
      <c r="H174" s="10"/>
      <c r="I174" s="10"/>
      <c r="J174" s="11"/>
      <c r="K174" s="11"/>
      <c r="L174" s="10"/>
      <c r="M174" s="10"/>
      <c r="N174" s="10"/>
      <c r="O174" s="11"/>
      <c r="P174" s="11"/>
      <c r="Q174" s="11"/>
      <c r="R174" s="11"/>
      <c r="S174" s="11"/>
      <c r="T174" s="19"/>
    </row>
    <row r="175" spans="8:20" s="4" customFormat="1" ht="15">
      <c r="H175" s="10"/>
      <c r="I175" s="10"/>
      <c r="J175" s="11"/>
      <c r="K175" s="11"/>
      <c r="L175" s="10"/>
      <c r="M175" s="10"/>
      <c r="N175" s="10"/>
      <c r="O175" s="11"/>
      <c r="P175" s="11"/>
      <c r="Q175" s="11"/>
      <c r="R175" s="11"/>
      <c r="S175" s="11"/>
      <c r="T175" s="19"/>
    </row>
    <row r="176" spans="8:20" s="4" customFormat="1" ht="15">
      <c r="H176" s="10"/>
      <c r="I176" s="10"/>
      <c r="J176" s="11"/>
      <c r="K176" s="11"/>
      <c r="L176" s="10"/>
      <c r="M176" s="10"/>
      <c r="N176" s="10"/>
      <c r="O176" s="11"/>
      <c r="P176" s="11"/>
      <c r="Q176" s="11"/>
      <c r="R176" s="11"/>
      <c r="S176" s="11"/>
      <c r="T176" s="19"/>
    </row>
    <row r="177" spans="8:20" s="4" customFormat="1" ht="15">
      <c r="H177" s="10"/>
      <c r="I177" s="10"/>
      <c r="J177" s="11"/>
      <c r="K177" s="11"/>
      <c r="L177" s="10"/>
      <c r="M177" s="10"/>
      <c r="N177" s="10"/>
      <c r="O177" s="11"/>
      <c r="P177" s="11"/>
      <c r="Q177" s="11"/>
      <c r="R177" s="11"/>
      <c r="S177" s="11"/>
      <c r="T177" s="19"/>
    </row>
    <row r="178" spans="8:20" s="4" customFormat="1" ht="15">
      <c r="H178" s="10"/>
      <c r="I178" s="10"/>
      <c r="J178" s="11"/>
      <c r="K178" s="11"/>
      <c r="L178" s="10"/>
      <c r="M178" s="10"/>
      <c r="N178" s="10"/>
      <c r="O178" s="11"/>
      <c r="P178" s="11"/>
      <c r="Q178" s="11"/>
      <c r="R178" s="11"/>
      <c r="S178" s="11"/>
      <c r="T178" s="19"/>
    </row>
    <row r="179" spans="8:20" s="4" customFormat="1" ht="15">
      <c r="H179" s="10"/>
      <c r="I179" s="10"/>
      <c r="J179" s="11"/>
      <c r="K179" s="11"/>
      <c r="L179" s="10"/>
      <c r="M179" s="10"/>
      <c r="N179" s="10"/>
      <c r="O179" s="11"/>
      <c r="P179" s="11"/>
      <c r="Q179" s="11"/>
      <c r="R179" s="11"/>
      <c r="S179" s="11"/>
      <c r="T179" s="19"/>
    </row>
    <row r="180" spans="8:20" s="4" customFormat="1" ht="15">
      <c r="H180" s="10"/>
      <c r="I180" s="10"/>
      <c r="J180" s="11"/>
      <c r="K180" s="11"/>
      <c r="L180" s="10"/>
      <c r="M180" s="10"/>
      <c r="N180" s="10"/>
      <c r="O180" s="11"/>
      <c r="P180" s="11"/>
      <c r="Q180" s="11"/>
      <c r="R180" s="11"/>
      <c r="S180" s="11"/>
      <c r="T180" s="19"/>
    </row>
    <row r="181" spans="8:20" s="4" customFormat="1" ht="15">
      <c r="H181" s="10"/>
      <c r="I181" s="10"/>
      <c r="J181" s="11"/>
      <c r="K181" s="11"/>
      <c r="L181" s="10"/>
      <c r="M181" s="10"/>
      <c r="N181" s="10"/>
      <c r="O181" s="11"/>
      <c r="P181" s="11"/>
      <c r="Q181" s="11"/>
      <c r="R181" s="11"/>
      <c r="S181" s="11"/>
      <c r="T181" s="19"/>
    </row>
    <row r="182" spans="8:20" s="4" customFormat="1" ht="15">
      <c r="H182" s="10"/>
      <c r="I182" s="10"/>
      <c r="J182" s="11"/>
      <c r="K182" s="11"/>
      <c r="L182" s="10"/>
      <c r="M182" s="10"/>
      <c r="N182" s="10"/>
      <c r="O182" s="11"/>
      <c r="P182" s="11"/>
      <c r="Q182" s="11"/>
      <c r="R182" s="11"/>
      <c r="S182" s="11"/>
      <c r="T182" s="19"/>
    </row>
    <row r="183" spans="8:20" s="4" customFormat="1" ht="15">
      <c r="H183" s="10"/>
      <c r="I183" s="10"/>
      <c r="J183" s="11"/>
      <c r="K183" s="11"/>
      <c r="L183" s="10"/>
      <c r="M183" s="10"/>
      <c r="N183" s="10"/>
      <c r="O183" s="11"/>
      <c r="P183" s="11"/>
      <c r="Q183" s="11"/>
      <c r="R183" s="11"/>
      <c r="S183" s="11"/>
      <c r="T183" s="19"/>
    </row>
    <row r="184" spans="8:20" s="4" customFormat="1" ht="15">
      <c r="H184" s="10"/>
      <c r="I184" s="10"/>
      <c r="J184" s="11"/>
      <c r="K184" s="11"/>
      <c r="L184" s="10"/>
      <c r="M184" s="10"/>
      <c r="N184" s="10"/>
      <c r="O184" s="11"/>
      <c r="P184" s="11"/>
      <c r="Q184" s="11"/>
      <c r="R184" s="11"/>
      <c r="S184" s="11"/>
      <c r="T184" s="19"/>
    </row>
    <row r="185" spans="8:20" s="4" customFormat="1" ht="15">
      <c r="H185" s="10"/>
      <c r="I185" s="10"/>
      <c r="J185" s="11"/>
      <c r="K185" s="11"/>
      <c r="L185" s="10"/>
      <c r="M185" s="10"/>
      <c r="N185" s="10"/>
      <c r="O185" s="11"/>
      <c r="P185" s="11"/>
      <c r="Q185" s="11"/>
      <c r="R185" s="11"/>
      <c r="S185" s="11"/>
      <c r="T185" s="19"/>
    </row>
    <row r="186" spans="8:20" s="4" customFormat="1" ht="15">
      <c r="H186" s="10"/>
      <c r="I186" s="10"/>
      <c r="J186" s="11"/>
      <c r="K186" s="11"/>
      <c r="L186" s="10"/>
      <c r="M186" s="10"/>
      <c r="N186" s="10"/>
      <c r="O186" s="11"/>
      <c r="P186" s="11"/>
      <c r="Q186" s="11"/>
      <c r="R186" s="11"/>
      <c r="S186" s="11"/>
      <c r="T186" s="19"/>
    </row>
    <row r="187" spans="8:20" s="4" customFormat="1" ht="15">
      <c r="H187" s="10"/>
      <c r="I187" s="10"/>
      <c r="J187" s="11"/>
      <c r="K187" s="11"/>
      <c r="L187" s="10"/>
      <c r="M187" s="10"/>
      <c r="N187" s="10"/>
      <c r="O187" s="11"/>
      <c r="P187" s="11"/>
      <c r="Q187" s="11"/>
      <c r="R187" s="11"/>
      <c r="S187" s="11"/>
      <c r="T187" s="19"/>
    </row>
    <row r="188" spans="8:20" s="4" customFormat="1" ht="15">
      <c r="H188" s="10"/>
      <c r="I188" s="10"/>
      <c r="J188" s="11"/>
      <c r="K188" s="11"/>
      <c r="L188" s="10"/>
      <c r="M188" s="10"/>
      <c r="N188" s="10"/>
      <c r="O188" s="11"/>
      <c r="P188" s="11"/>
      <c r="Q188" s="11"/>
      <c r="R188" s="11"/>
      <c r="S188" s="11"/>
      <c r="T188" s="19"/>
    </row>
    <row r="189" spans="8:20" s="4" customFormat="1" ht="15">
      <c r="H189" s="10"/>
      <c r="I189" s="10"/>
      <c r="J189" s="11"/>
      <c r="K189" s="11"/>
      <c r="L189" s="10"/>
      <c r="M189" s="10"/>
      <c r="N189" s="10"/>
      <c r="O189" s="11"/>
      <c r="P189" s="11"/>
      <c r="Q189" s="11"/>
      <c r="R189" s="11"/>
      <c r="S189" s="11"/>
      <c r="T189" s="19"/>
    </row>
    <row r="190" spans="8:20" s="4" customFormat="1" ht="15">
      <c r="H190" s="10"/>
      <c r="I190" s="10"/>
      <c r="J190" s="11"/>
      <c r="K190" s="11"/>
      <c r="L190" s="10"/>
      <c r="M190" s="10"/>
      <c r="N190" s="10"/>
      <c r="O190" s="11"/>
      <c r="P190" s="11"/>
      <c r="Q190" s="11"/>
      <c r="R190" s="11"/>
      <c r="S190" s="11"/>
      <c r="T190" s="19"/>
    </row>
    <row r="191" spans="8:20" s="4" customFormat="1" ht="15">
      <c r="H191" s="10"/>
      <c r="I191" s="10"/>
      <c r="J191" s="11"/>
      <c r="K191" s="11"/>
      <c r="L191" s="10"/>
      <c r="M191" s="10"/>
      <c r="N191" s="10"/>
      <c r="O191" s="11"/>
      <c r="P191" s="11"/>
      <c r="Q191" s="11"/>
      <c r="R191" s="11"/>
      <c r="S191" s="11"/>
      <c r="T191" s="19"/>
    </row>
    <row r="192" spans="8:20" s="4" customFormat="1" ht="15">
      <c r="H192" s="10"/>
      <c r="I192" s="10"/>
      <c r="J192" s="11"/>
      <c r="K192" s="11"/>
      <c r="L192" s="10"/>
      <c r="M192" s="10"/>
      <c r="N192" s="10"/>
      <c r="O192" s="11"/>
      <c r="P192" s="11"/>
      <c r="Q192" s="11"/>
      <c r="R192" s="11"/>
      <c r="S192" s="11"/>
      <c r="T192" s="19"/>
    </row>
    <row r="193" spans="8:20" s="4" customFormat="1" ht="15">
      <c r="H193" s="10"/>
      <c r="I193" s="10"/>
      <c r="J193" s="11"/>
      <c r="K193" s="11"/>
      <c r="L193" s="10"/>
      <c r="M193" s="10"/>
      <c r="N193" s="10"/>
      <c r="O193" s="11"/>
      <c r="P193" s="11"/>
      <c r="Q193" s="11"/>
      <c r="R193" s="11"/>
      <c r="S193" s="11"/>
      <c r="T193" s="19"/>
    </row>
    <row r="194" spans="8:20" s="4" customFormat="1" ht="15">
      <c r="H194" s="10"/>
      <c r="I194" s="10"/>
      <c r="J194" s="11"/>
      <c r="K194" s="11"/>
      <c r="L194" s="10"/>
      <c r="M194" s="10"/>
      <c r="N194" s="10"/>
      <c r="O194" s="11"/>
      <c r="P194" s="11"/>
      <c r="Q194" s="11"/>
      <c r="R194" s="11"/>
      <c r="S194" s="11"/>
      <c r="T194" s="19"/>
    </row>
    <row r="195" spans="8:20" s="4" customFormat="1" ht="15">
      <c r="H195" s="10"/>
      <c r="I195" s="10"/>
      <c r="J195" s="11"/>
      <c r="K195" s="11"/>
      <c r="L195" s="10"/>
      <c r="M195" s="10"/>
      <c r="N195" s="10"/>
      <c r="O195" s="11"/>
      <c r="P195" s="11"/>
      <c r="Q195" s="11"/>
      <c r="R195" s="11"/>
      <c r="S195" s="11"/>
      <c r="T195" s="19"/>
    </row>
    <row r="196" spans="8:20" s="4" customFormat="1" ht="15">
      <c r="H196" s="10"/>
      <c r="I196" s="10"/>
      <c r="J196" s="11"/>
      <c r="K196" s="11"/>
      <c r="L196" s="10"/>
      <c r="M196" s="10"/>
      <c r="N196" s="10"/>
      <c r="O196" s="11"/>
      <c r="P196" s="11"/>
      <c r="Q196" s="11"/>
      <c r="R196" s="11"/>
      <c r="S196" s="11"/>
      <c r="T196" s="19"/>
    </row>
    <row r="197" spans="8:20" s="4" customFormat="1" ht="15">
      <c r="H197" s="10"/>
      <c r="I197" s="10"/>
      <c r="J197" s="11"/>
      <c r="K197" s="11"/>
      <c r="L197" s="10"/>
      <c r="M197" s="10"/>
      <c r="N197" s="10"/>
      <c r="O197" s="11"/>
      <c r="P197" s="11"/>
      <c r="Q197" s="11"/>
      <c r="R197" s="11"/>
      <c r="S197" s="11"/>
      <c r="T197" s="19"/>
    </row>
    <row r="198" spans="8:20" s="4" customFormat="1" ht="15">
      <c r="H198" s="10"/>
      <c r="I198" s="10"/>
      <c r="J198" s="11"/>
      <c r="K198" s="11"/>
      <c r="L198" s="10"/>
      <c r="M198" s="10"/>
      <c r="N198" s="10"/>
      <c r="O198" s="11"/>
      <c r="P198" s="11"/>
      <c r="Q198" s="11"/>
      <c r="R198" s="11"/>
      <c r="S198" s="11"/>
      <c r="T198" s="19"/>
    </row>
    <row r="199" spans="8:20" s="4" customFormat="1" ht="15">
      <c r="H199" s="10"/>
      <c r="I199" s="10"/>
      <c r="J199" s="11"/>
      <c r="K199" s="11"/>
      <c r="L199" s="10"/>
      <c r="M199" s="10"/>
      <c r="N199" s="10"/>
      <c r="O199" s="11"/>
      <c r="P199" s="11"/>
      <c r="Q199" s="11"/>
      <c r="R199" s="11"/>
      <c r="S199" s="11"/>
      <c r="T199" s="19"/>
    </row>
    <row r="200" spans="8:20" s="4" customFormat="1" ht="15">
      <c r="H200" s="10"/>
      <c r="I200" s="10"/>
      <c r="J200" s="11"/>
      <c r="K200" s="11"/>
      <c r="L200" s="10"/>
      <c r="M200" s="10"/>
      <c r="N200" s="10"/>
      <c r="O200" s="11"/>
      <c r="P200" s="11"/>
      <c r="Q200" s="11"/>
      <c r="R200" s="11"/>
      <c r="S200" s="11"/>
      <c r="T200" s="19"/>
    </row>
    <row r="201" spans="8:20" s="4" customFormat="1" ht="15">
      <c r="H201" s="10"/>
      <c r="I201" s="10"/>
      <c r="J201" s="11"/>
      <c r="K201" s="11"/>
      <c r="L201" s="10"/>
      <c r="M201" s="10"/>
      <c r="N201" s="10"/>
      <c r="O201" s="11"/>
      <c r="P201" s="11"/>
      <c r="Q201" s="11"/>
      <c r="R201" s="11"/>
      <c r="S201" s="11"/>
      <c r="T201" s="19"/>
    </row>
    <row r="202" spans="8:20" s="4" customFormat="1" ht="15">
      <c r="H202" s="10"/>
      <c r="I202" s="10"/>
      <c r="J202" s="11"/>
      <c r="K202" s="11"/>
      <c r="L202" s="10"/>
      <c r="M202" s="10"/>
      <c r="N202" s="10"/>
      <c r="O202" s="11"/>
      <c r="P202" s="11"/>
      <c r="Q202" s="11"/>
      <c r="R202" s="11"/>
      <c r="S202" s="11"/>
      <c r="T202" s="19"/>
    </row>
    <row r="203" spans="8:20" s="4" customFormat="1" ht="15">
      <c r="H203" s="10"/>
      <c r="I203" s="10"/>
      <c r="J203" s="11"/>
      <c r="K203" s="11"/>
      <c r="L203" s="10"/>
      <c r="M203" s="10"/>
      <c r="N203" s="10"/>
      <c r="O203" s="11"/>
      <c r="P203" s="11"/>
      <c r="Q203" s="11"/>
      <c r="R203" s="11"/>
      <c r="S203" s="11"/>
      <c r="T203" s="19"/>
    </row>
    <row r="204" spans="8:20" s="4" customFormat="1" ht="15">
      <c r="H204" s="10"/>
      <c r="I204" s="10"/>
      <c r="J204" s="11"/>
      <c r="K204" s="11"/>
      <c r="L204" s="10"/>
      <c r="M204" s="10"/>
      <c r="N204" s="10"/>
      <c r="O204" s="11"/>
      <c r="P204" s="11"/>
      <c r="Q204" s="11"/>
      <c r="R204" s="11"/>
      <c r="S204" s="11"/>
      <c r="T204" s="19"/>
    </row>
    <row r="205" spans="8:20" s="4" customFormat="1" ht="15">
      <c r="H205" s="10"/>
      <c r="I205" s="10"/>
      <c r="J205" s="11"/>
      <c r="K205" s="11"/>
      <c r="L205" s="10"/>
      <c r="M205" s="10"/>
      <c r="N205" s="10"/>
      <c r="O205" s="11"/>
      <c r="P205" s="11"/>
      <c r="Q205" s="11"/>
      <c r="R205" s="11"/>
      <c r="S205" s="11"/>
      <c r="T205" s="19"/>
    </row>
    <row r="206" spans="8:20" s="4" customFormat="1" ht="15">
      <c r="H206" s="10"/>
      <c r="I206" s="10"/>
      <c r="J206" s="11"/>
      <c r="K206" s="11"/>
      <c r="L206" s="10"/>
      <c r="M206" s="10"/>
      <c r="N206" s="10"/>
      <c r="O206" s="11"/>
      <c r="P206" s="11"/>
      <c r="Q206" s="11"/>
      <c r="R206" s="11"/>
      <c r="S206" s="11"/>
      <c r="T206" s="19"/>
    </row>
    <row r="207" spans="8:20" s="4" customFormat="1" ht="15">
      <c r="H207" s="10"/>
      <c r="I207" s="10"/>
      <c r="J207" s="11"/>
      <c r="K207" s="11"/>
      <c r="L207" s="10"/>
      <c r="M207" s="10"/>
      <c r="N207" s="10"/>
      <c r="O207" s="11"/>
      <c r="P207" s="11"/>
      <c r="Q207" s="11"/>
      <c r="R207" s="11"/>
      <c r="S207" s="11"/>
      <c r="T207" s="19"/>
    </row>
    <row r="208" spans="8:20" s="4" customFormat="1" ht="15">
      <c r="H208" s="10"/>
      <c r="I208" s="10"/>
      <c r="J208" s="11"/>
      <c r="K208" s="11"/>
      <c r="L208" s="10"/>
      <c r="M208" s="10"/>
      <c r="N208" s="10"/>
      <c r="O208" s="11"/>
      <c r="P208" s="11"/>
      <c r="Q208" s="11"/>
      <c r="R208" s="11"/>
      <c r="S208" s="11"/>
      <c r="T208" s="19"/>
    </row>
    <row r="209" spans="8:20" s="4" customFormat="1" ht="15">
      <c r="H209" s="10"/>
      <c r="I209" s="10"/>
      <c r="J209" s="11"/>
      <c r="K209" s="11"/>
      <c r="L209" s="10"/>
      <c r="M209" s="10"/>
      <c r="N209" s="10"/>
      <c r="O209" s="11"/>
      <c r="P209" s="11"/>
      <c r="Q209" s="11"/>
      <c r="R209" s="11"/>
      <c r="S209" s="11"/>
      <c r="T209" s="19"/>
    </row>
    <row r="210" spans="8:20" s="4" customFormat="1" ht="15">
      <c r="H210" s="10"/>
      <c r="I210" s="10"/>
      <c r="J210" s="11"/>
      <c r="K210" s="11"/>
      <c r="L210" s="10"/>
      <c r="M210" s="10"/>
      <c r="N210" s="10"/>
      <c r="O210" s="11"/>
      <c r="P210" s="11"/>
      <c r="Q210" s="11"/>
      <c r="R210" s="11"/>
      <c r="S210" s="11"/>
      <c r="T210" s="19"/>
    </row>
    <row r="211" spans="8:20" s="4" customFormat="1" ht="15">
      <c r="H211" s="10"/>
      <c r="I211" s="10"/>
      <c r="J211" s="11"/>
      <c r="K211" s="11"/>
      <c r="L211" s="10"/>
      <c r="M211" s="10"/>
      <c r="N211" s="10"/>
      <c r="O211" s="11"/>
      <c r="P211" s="11"/>
      <c r="Q211" s="11"/>
      <c r="R211" s="11"/>
      <c r="S211" s="11"/>
      <c r="T211" s="19"/>
    </row>
    <row r="212" spans="8:20" s="4" customFormat="1" ht="15">
      <c r="H212" s="10"/>
      <c r="I212" s="10"/>
      <c r="J212" s="11"/>
      <c r="K212" s="11"/>
      <c r="L212" s="10"/>
      <c r="M212" s="10"/>
      <c r="N212" s="10"/>
      <c r="O212" s="11"/>
      <c r="P212" s="11"/>
      <c r="Q212" s="11"/>
      <c r="R212" s="11"/>
      <c r="S212" s="11"/>
      <c r="T212" s="19"/>
    </row>
    <row r="213" spans="8:20" s="4" customFormat="1" ht="15">
      <c r="H213" s="10"/>
      <c r="I213" s="10"/>
      <c r="J213" s="11"/>
      <c r="K213" s="11"/>
      <c r="L213" s="10"/>
      <c r="M213" s="10"/>
      <c r="N213" s="10"/>
      <c r="O213" s="11"/>
      <c r="P213" s="11"/>
      <c r="Q213" s="11"/>
      <c r="R213" s="11"/>
      <c r="S213" s="11"/>
      <c r="T213" s="19"/>
    </row>
    <row r="214" spans="8:20" s="4" customFormat="1" ht="15">
      <c r="H214" s="10"/>
      <c r="I214" s="10"/>
      <c r="J214" s="11"/>
      <c r="K214" s="11"/>
      <c r="L214" s="10"/>
      <c r="M214" s="10"/>
      <c r="N214" s="10"/>
      <c r="O214" s="11"/>
      <c r="P214" s="11"/>
      <c r="Q214" s="11"/>
      <c r="R214" s="11"/>
      <c r="S214" s="11"/>
      <c r="T214" s="19"/>
    </row>
    <row r="215" spans="8:20" s="4" customFormat="1" ht="15">
      <c r="H215" s="10"/>
      <c r="I215" s="10"/>
      <c r="J215" s="11"/>
      <c r="K215" s="11"/>
      <c r="L215" s="10"/>
      <c r="M215" s="10"/>
      <c r="N215" s="10"/>
      <c r="O215" s="11"/>
      <c r="P215" s="11"/>
      <c r="Q215" s="11"/>
      <c r="R215" s="11"/>
      <c r="S215" s="11"/>
      <c r="T215" s="19"/>
    </row>
    <row r="216" spans="8:20" s="4" customFormat="1" ht="15">
      <c r="H216" s="10"/>
      <c r="I216" s="10"/>
      <c r="J216" s="11"/>
      <c r="K216" s="11"/>
      <c r="L216" s="10"/>
      <c r="M216" s="10"/>
      <c r="N216" s="10"/>
      <c r="O216" s="11"/>
      <c r="P216" s="11"/>
      <c r="Q216" s="11"/>
      <c r="R216" s="11"/>
      <c r="S216" s="11"/>
      <c r="T216" s="19"/>
    </row>
    <row r="217" spans="8:20" s="4" customFormat="1" ht="15">
      <c r="H217" s="10"/>
      <c r="I217" s="10"/>
      <c r="J217" s="11"/>
      <c r="K217" s="11"/>
      <c r="L217" s="10"/>
      <c r="M217" s="10"/>
      <c r="N217" s="10"/>
      <c r="O217" s="11"/>
      <c r="P217" s="11"/>
      <c r="Q217" s="11"/>
      <c r="R217" s="11"/>
      <c r="S217" s="11"/>
      <c r="T217" s="19"/>
    </row>
    <row r="218" spans="8:20" s="4" customFormat="1" ht="15">
      <c r="H218" s="10"/>
      <c r="I218" s="10"/>
      <c r="J218" s="11"/>
      <c r="K218" s="11"/>
      <c r="L218" s="10"/>
      <c r="M218" s="10"/>
      <c r="N218" s="10"/>
      <c r="O218" s="11"/>
      <c r="P218" s="11"/>
      <c r="Q218" s="11"/>
      <c r="R218" s="11"/>
      <c r="S218" s="11"/>
      <c r="T218" s="19"/>
    </row>
    <row r="219" spans="8:20" s="4" customFormat="1" ht="15">
      <c r="H219" s="10"/>
      <c r="I219" s="10"/>
      <c r="J219" s="11"/>
      <c r="K219" s="11"/>
      <c r="L219" s="10"/>
      <c r="M219" s="10"/>
      <c r="N219" s="10"/>
      <c r="O219" s="11"/>
      <c r="P219" s="11"/>
      <c r="Q219" s="11"/>
      <c r="R219" s="11"/>
      <c r="S219" s="11"/>
      <c r="T219" s="19"/>
    </row>
    <row r="220" spans="8:20" s="4" customFormat="1" ht="15">
      <c r="H220" s="10"/>
      <c r="I220" s="10"/>
      <c r="J220" s="11"/>
      <c r="K220" s="11"/>
      <c r="L220" s="10"/>
      <c r="M220" s="10"/>
      <c r="N220" s="10"/>
      <c r="O220" s="11"/>
      <c r="P220" s="11"/>
      <c r="Q220" s="11"/>
      <c r="R220" s="11"/>
      <c r="S220" s="11"/>
      <c r="T220" s="19"/>
    </row>
    <row r="221" spans="8:20" s="4" customFormat="1" ht="15">
      <c r="H221" s="10"/>
      <c r="I221" s="10"/>
      <c r="J221" s="11"/>
      <c r="K221" s="11"/>
      <c r="L221" s="10"/>
      <c r="M221" s="10"/>
      <c r="N221" s="10"/>
      <c r="O221" s="11"/>
      <c r="P221" s="11"/>
      <c r="Q221" s="11"/>
      <c r="R221" s="11"/>
      <c r="S221" s="11"/>
      <c r="T221" s="19"/>
    </row>
    <row r="222" spans="8:20" s="4" customFormat="1" ht="15">
      <c r="H222" s="10"/>
      <c r="I222" s="10"/>
      <c r="J222" s="11"/>
      <c r="K222" s="11"/>
      <c r="L222" s="10"/>
      <c r="M222" s="10"/>
      <c r="N222" s="10"/>
      <c r="O222" s="11"/>
      <c r="P222" s="11"/>
      <c r="Q222" s="11"/>
      <c r="R222" s="11"/>
      <c r="S222" s="11"/>
      <c r="T222" s="19"/>
    </row>
    <row r="223" spans="8:20" s="4" customFormat="1" ht="15">
      <c r="H223" s="10"/>
      <c r="I223" s="10"/>
      <c r="J223" s="11"/>
      <c r="K223" s="11"/>
      <c r="L223" s="10"/>
      <c r="M223" s="10"/>
      <c r="N223" s="10"/>
      <c r="O223" s="11"/>
      <c r="P223" s="11"/>
      <c r="Q223" s="11"/>
      <c r="R223" s="11"/>
      <c r="S223" s="11"/>
      <c r="T223" s="19"/>
    </row>
    <row r="224" spans="8:20" s="4" customFormat="1" ht="15">
      <c r="H224" s="10"/>
      <c r="I224" s="10"/>
      <c r="J224" s="11"/>
      <c r="K224" s="11"/>
      <c r="L224" s="10"/>
      <c r="M224" s="10"/>
      <c r="N224" s="10"/>
      <c r="O224" s="11"/>
      <c r="P224" s="11"/>
      <c r="Q224" s="11"/>
      <c r="R224" s="11"/>
      <c r="S224" s="11"/>
      <c r="T224" s="19"/>
    </row>
    <row r="225" spans="8:20" s="4" customFormat="1" ht="15">
      <c r="H225" s="10"/>
      <c r="I225" s="10"/>
      <c r="J225" s="11"/>
      <c r="K225" s="11"/>
      <c r="L225" s="10"/>
      <c r="M225" s="10"/>
      <c r="N225" s="10"/>
      <c r="O225" s="11"/>
      <c r="P225" s="11"/>
      <c r="Q225" s="11"/>
      <c r="R225" s="11"/>
      <c r="S225" s="11"/>
      <c r="T225" s="19"/>
    </row>
    <row r="226" spans="8:20" s="4" customFormat="1" ht="15">
      <c r="H226" s="10"/>
      <c r="I226" s="10"/>
      <c r="J226" s="11"/>
      <c r="K226" s="11"/>
      <c r="L226" s="10"/>
      <c r="M226" s="10"/>
      <c r="N226" s="10"/>
      <c r="O226" s="11"/>
      <c r="P226" s="11"/>
      <c r="Q226" s="11"/>
      <c r="R226" s="11"/>
      <c r="S226" s="11"/>
      <c r="T226" s="19"/>
    </row>
    <row r="227" spans="8:20" s="4" customFormat="1" ht="15">
      <c r="H227" s="10"/>
      <c r="I227" s="10"/>
      <c r="J227" s="11"/>
      <c r="K227" s="11"/>
      <c r="L227" s="10"/>
      <c r="M227" s="10"/>
      <c r="N227" s="10"/>
      <c r="O227" s="11"/>
      <c r="P227" s="11"/>
      <c r="Q227" s="11"/>
      <c r="R227" s="11"/>
      <c r="S227" s="11"/>
      <c r="T227" s="19"/>
    </row>
    <row r="228" spans="8:20" s="4" customFormat="1" ht="15">
      <c r="H228" s="10"/>
      <c r="I228" s="10"/>
      <c r="J228" s="11"/>
      <c r="K228" s="11"/>
      <c r="L228" s="10"/>
      <c r="M228" s="10"/>
      <c r="N228" s="10"/>
      <c r="O228" s="11"/>
      <c r="P228" s="11"/>
      <c r="Q228" s="11"/>
      <c r="R228" s="11"/>
      <c r="S228" s="11"/>
      <c r="T228" s="19"/>
    </row>
    <row r="229" spans="8:20" s="4" customFormat="1" ht="15">
      <c r="H229" s="10"/>
      <c r="I229" s="10"/>
      <c r="J229" s="11"/>
      <c r="K229" s="11"/>
      <c r="L229" s="10"/>
      <c r="M229" s="10"/>
      <c r="N229" s="10"/>
      <c r="O229" s="11"/>
      <c r="P229" s="11"/>
      <c r="Q229" s="11"/>
      <c r="R229" s="11"/>
      <c r="S229" s="11"/>
      <c r="T229" s="19"/>
    </row>
    <row r="230" spans="8:20" s="4" customFormat="1" ht="15">
      <c r="H230" s="10"/>
      <c r="I230" s="10"/>
      <c r="J230" s="11"/>
      <c r="K230" s="11"/>
      <c r="L230" s="10"/>
      <c r="M230" s="10"/>
      <c r="N230" s="10"/>
      <c r="O230" s="11"/>
      <c r="P230" s="11"/>
      <c r="Q230" s="11"/>
      <c r="R230" s="11"/>
      <c r="S230" s="11"/>
      <c r="T230" s="19"/>
    </row>
    <row r="231" spans="8:20" s="4" customFormat="1" ht="15">
      <c r="H231" s="10"/>
      <c r="I231" s="10"/>
      <c r="J231" s="11"/>
      <c r="K231" s="11"/>
      <c r="L231" s="10"/>
      <c r="M231" s="10"/>
      <c r="N231" s="10"/>
      <c r="O231" s="11"/>
      <c r="P231" s="11"/>
      <c r="Q231" s="11"/>
      <c r="R231" s="11"/>
      <c r="S231" s="11"/>
      <c r="T231" s="19"/>
    </row>
    <row r="232" spans="8:20" s="4" customFormat="1" ht="15">
      <c r="H232" s="10"/>
      <c r="I232" s="10"/>
      <c r="J232" s="11"/>
      <c r="K232" s="11"/>
      <c r="L232" s="10"/>
      <c r="M232" s="10"/>
      <c r="N232" s="10"/>
      <c r="O232" s="11"/>
      <c r="P232" s="11"/>
      <c r="Q232" s="11"/>
      <c r="R232" s="11"/>
      <c r="S232" s="11"/>
      <c r="T232" s="19"/>
    </row>
    <row r="233" spans="8:20" s="4" customFormat="1" ht="15">
      <c r="H233" s="10"/>
      <c r="I233" s="10"/>
      <c r="J233" s="11"/>
      <c r="K233" s="11"/>
      <c r="L233" s="10"/>
      <c r="M233" s="10"/>
      <c r="N233" s="10"/>
      <c r="O233" s="11"/>
      <c r="P233" s="11"/>
      <c r="Q233" s="11"/>
      <c r="R233" s="11"/>
      <c r="S233" s="11"/>
      <c r="T233" s="19"/>
    </row>
    <row r="234" spans="8:20" s="4" customFormat="1" ht="15">
      <c r="H234" s="10"/>
      <c r="I234" s="10"/>
      <c r="J234" s="11"/>
      <c r="K234" s="11"/>
      <c r="L234" s="10"/>
      <c r="M234" s="10"/>
      <c r="N234" s="10"/>
      <c r="O234" s="11"/>
      <c r="P234" s="11"/>
      <c r="Q234" s="11"/>
      <c r="R234" s="11"/>
      <c r="S234" s="11"/>
      <c r="T234" s="19"/>
    </row>
    <row r="235" spans="8:20" s="4" customFormat="1" ht="15">
      <c r="H235" s="10"/>
      <c r="I235" s="10"/>
      <c r="J235" s="11"/>
      <c r="K235" s="11"/>
      <c r="L235" s="10"/>
      <c r="M235" s="10"/>
      <c r="N235" s="10"/>
      <c r="O235" s="11"/>
      <c r="P235" s="11"/>
      <c r="Q235" s="11"/>
      <c r="R235" s="11"/>
      <c r="S235" s="11"/>
      <c r="T235" s="19"/>
    </row>
    <row r="236" spans="8:20" s="4" customFormat="1" ht="15">
      <c r="H236" s="10"/>
      <c r="I236" s="10"/>
      <c r="J236" s="11"/>
      <c r="K236" s="11"/>
      <c r="L236" s="10"/>
      <c r="M236" s="10"/>
      <c r="N236" s="10"/>
      <c r="O236" s="11"/>
      <c r="P236" s="11"/>
      <c r="Q236" s="11"/>
      <c r="R236" s="11"/>
      <c r="S236" s="11"/>
      <c r="T236" s="19"/>
    </row>
    <row r="237" spans="8:20" s="4" customFormat="1" ht="15">
      <c r="H237" s="10"/>
      <c r="I237" s="10"/>
      <c r="J237" s="11"/>
      <c r="K237" s="11"/>
      <c r="L237" s="10"/>
      <c r="M237" s="10"/>
      <c r="N237" s="10"/>
      <c r="O237" s="11"/>
      <c r="P237" s="11"/>
      <c r="Q237" s="11"/>
      <c r="R237" s="11"/>
      <c r="S237" s="11"/>
      <c r="T237" s="19"/>
    </row>
    <row r="238" spans="8:20" s="4" customFormat="1" ht="15">
      <c r="H238" s="10"/>
      <c r="I238" s="10"/>
      <c r="J238" s="11"/>
      <c r="K238" s="11"/>
      <c r="L238" s="10"/>
      <c r="M238" s="10"/>
      <c r="N238" s="10"/>
      <c r="O238" s="11"/>
      <c r="P238" s="11"/>
      <c r="Q238" s="11"/>
      <c r="R238" s="11"/>
      <c r="S238" s="11"/>
      <c r="T238" s="19"/>
    </row>
    <row r="239" spans="8:20" s="4" customFormat="1" ht="15">
      <c r="H239" s="10"/>
      <c r="I239" s="10"/>
      <c r="J239" s="11"/>
      <c r="K239" s="11"/>
      <c r="L239" s="10"/>
      <c r="M239" s="10"/>
      <c r="N239" s="10"/>
      <c r="O239" s="11"/>
      <c r="P239" s="11"/>
      <c r="Q239" s="11"/>
      <c r="R239" s="11"/>
      <c r="S239" s="11"/>
      <c r="T239" s="19"/>
    </row>
    <row r="240" spans="8:20" s="4" customFormat="1" ht="15">
      <c r="H240" s="10"/>
      <c r="I240" s="10"/>
      <c r="J240" s="11"/>
      <c r="K240" s="11"/>
      <c r="L240" s="10"/>
      <c r="M240" s="10"/>
      <c r="N240" s="10"/>
      <c r="O240" s="11"/>
      <c r="P240" s="11"/>
      <c r="Q240" s="11"/>
      <c r="R240" s="11"/>
      <c r="S240" s="11"/>
      <c r="T240" s="19"/>
    </row>
    <row r="241" spans="8:20" s="4" customFormat="1" ht="15">
      <c r="H241" s="10"/>
      <c r="I241" s="10"/>
      <c r="J241" s="11"/>
      <c r="K241" s="11"/>
      <c r="L241" s="10"/>
      <c r="M241" s="10"/>
      <c r="N241" s="10"/>
      <c r="O241" s="11"/>
      <c r="P241" s="11"/>
      <c r="Q241" s="11"/>
      <c r="R241" s="11"/>
      <c r="S241" s="11"/>
      <c r="T241" s="19"/>
    </row>
    <row r="242" spans="8:20" s="4" customFormat="1" ht="15">
      <c r="H242" s="10"/>
      <c r="I242" s="10"/>
      <c r="J242" s="11"/>
      <c r="K242" s="11"/>
      <c r="L242" s="10"/>
      <c r="M242" s="10"/>
      <c r="N242" s="10"/>
      <c r="O242" s="11"/>
      <c r="P242" s="11"/>
      <c r="Q242" s="11"/>
      <c r="R242" s="11"/>
      <c r="S242" s="11"/>
      <c r="T242" s="19"/>
    </row>
    <row r="243" spans="8:20" s="4" customFormat="1" ht="15">
      <c r="H243" s="10"/>
      <c r="I243" s="10"/>
      <c r="J243" s="11"/>
      <c r="K243" s="11"/>
      <c r="L243" s="10"/>
      <c r="M243" s="10"/>
      <c r="N243" s="10"/>
      <c r="O243" s="11"/>
      <c r="P243" s="11"/>
      <c r="Q243" s="11"/>
      <c r="R243" s="11"/>
      <c r="S243" s="11"/>
      <c r="T243" s="19"/>
    </row>
    <row r="244" spans="8:20" s="4" customFormat="1" ht="15">
      <c r="H244" s="10"/>
      <c r="I244" s="10"/>
      <c r="J244" s="11"/>
      <c r="K244" s="11"/>
      <c r="L244" s="10"/>
      <c r="M244" s="10"/>
      <c r="N244" s="10"/>
      <c r="O244" s="11"/>
      <c r="P244" s="11"/>
      <c r="Q244" s="11"/>
      <c r="R244" s="11"/>
      <c r="S244" s="11"/>
      <c r="T244" s="19"/>
    </row>
    <row r="245" spans="8:20" s="4" customFormat="1" ht="15">
      <c r="H245" s="10"/>
      <c r="I245" s="10"/>
      <c r="J245" s="11"/>
      <c r="K245" s="11"/>
      <c r="L245" s="10"/>
      <c r="M245" s="10"/>
      <c r="N245" s="10"/>
      <c r="O245" s="11"/>
      <c r="P245" s="11"/>
      <c r="Q245" s="11"/>
      <c r="R245" s="11"/>
      <c r="S245" s="11"/>
      <c r="T245" s="19"/>
    </row>
    <row r="246" spans="8:20" s="4" customFormat="1" ht="15">
      <c r="H246" s="10"/>
      <c r="I246" s="10"/>
      <c r="J246" s="11"/>
      <c r="K246" s="11"/>
      <c r="L246" s="10"/>
      <c r="M246" s="10"/>
      <c r="N246" s="10"/>
      <c r="O246" s="11"/>
      <c r="P246" s="11"/>
      <c r="Q246" s="11"/>
      <c r="R246" s="11"/>
      <c r="S246" s="11"/>
      <c r="T246" s="19"/>
    </row>
    <row r="247" spans="8:20" s="4" customFormat="1" ht="15">
      <c r="H247" s="10"/>
      <c r="I247" s="10"/>
      <c r="J247" s="11"/>
      <c r="K247" s="11"/>
      <c r="L247" s="10"/>
      <c r="M247" s="10"/>
      <c r="N247" s="10"/>
      <c r="O247" s="11"/>
      <c r="P247" s="11"/>
      <c r="Q247" s="11"/>
      <c r="R247" s="11"/>
      <c r="S247" s="11"/>
      <c r="T247" s="19"/>
    </row>
    <row r="248" spans="8:20" s="4" customFormat="1" ht="15">
      <c r="H248" s="10"/>
      <c r="I248" s="10"/>
      <c r="J248" s="11"/>
      <c r="K248" s="11"/>
      <c r="L248" s="10"/>
      <c r="M248" s="10"/>
      <c r="N248" s="10"/>
      <c r="O248" s="11"/>
      <c r="P248" s="11"/>
      <c r="Q248" s="11"/>
      <c r="R248" s="11"/>
      <c r="S248" s="11"/>
      <c r="T248" s="19"/>
    </row>
    <row r="249" spans="8:20" s="4" customFormat="1" ht="15">
      <c r="H249" s="10"/>
      <c r="I249" s="10"/>
      <c r="J249" s="11"/>
      <c r="K249" s="11"/>
      <c r="L249" s="10"/>
      <c r="M249" s="10"/>
      <c r="N249" s="10"/>
      <c r="O249" s="11"/>
      <c r="P249" s="11"/>
      <c r="Q249" s="11"/>
      <c r="R249" s="11"/>
      <c r="S249" s="11"/>
      <c r="T249" s="19"/>
    </row>
    <row r="250" spans="8:20" s="4" customFormat="1" ht="15">
      <c r="H250" s="10"/>
      <c r="I250" s="10"/>
      <c r="J250" s="11"/>
      <c r="K250" s="11"/>
      <c r="L250" s="10"/>
      <c r="M250" s="10"/>
      <c r="N250" s="10"/>
      <c r="O250" s="11"/>
      <c r="P250" s="11"/>
      <c r="Q250" s="11"/>
      <c r="R250" s="11"/>
      <c r="S250" s="11"/>
      <c r="T250" s="19"/>
    </row>
    <row r="251" spans="8:20" s="4" customFormat="1" ht="15">
      <c r="H251" s="10"/>
      <c r="I251" s="10"/>
      <c r="J251" s="11"/>
      <c r="K251" s="11"/>
      <c r="L251" s="10"/>
      <c r="M251" s="10"/>
      <c r="N251" s="10"/>
      <c r="O251" s="11"/>
      <c r="P251" s="11"/>
      <c r="Q251" s="11"/>
      <c r="R251" s="11"/>
      <c r="S251" s="11"/>
      <c r="T251" s="19"/>
    </row>
    <row r="252" spans="8:20" s="4" customFormat="1" ht="15">
      <c r="H252" s="10"/>
      <c r="I252" s="10"/>
      <c r="J252" s="11"/>
      <c r="K252" s="11"/>
      <c r="L252" s="10"/>
      <c r="M252" s="10"/>
      <c r="N252" s="10"/>
      <c r="O252" s="11"/>
      <c r="P252" s="11"/>
      <c r="Q252" s="11"/>
      <c r="R252" s="11"/>
      <c r="S252" s="11"/>
      <c r="T252" s="19"/>
    </row>
    <row r="253" spans="8:20" s="4" customFormat="1" ht="15">
      <c r="H253" s="10"/>
      <c r="I253" s="10"/>
      <c r="J253" s="11"/>
      <c r="K253" s="11"/>
      <c r="L253" s="10"/>
      <c r="M253" s="10"/>
      <c r="N253" s="10"/>
      <c r="O253" s="11"/>
      <c r="P253" s="11"/>
      <c r="Q253" s="11"/>
      <c r="R253" s="11"/>
      <c r="S253" s="11"/>
      <c r="T253" s="19"/>
    </row>
    <row r="254" spans="8:20" s="4" customFormat="1" ht="15">
      <c r="H254" s="10"/>
      <c r="I254" s="10"/>
      <c r="J254" s="11"/>
      <c r="K254" s="11"/>
      <c r="L254" s="10"/>
      <c r="M254" s="10"/>
      <c r="N254" s="10"/>
      <c r="O254" s="11"/>
      <c r="P254" s="11"/>
      <c r="Q254" s="11"/>
      <c r="R254" s="11"/>
      <c r="S254" s="11"/>
      <c r="T254" s="19"/>
    </row>
    <row r="255" spans="8:20" s="4" customFormat="1" ht="15">
      <c r="H255" s="10"/>
      <c r="I255" s="10"/>
      <c r="J255" s="11"/>
      <c r="K255" s="11"/>
      <c r="L255" s="10"/>
      <c r="M255" s="10"/>
      <c r="N255" s="10"/>
      <c r="O255" s="11"/>
      <c r="P255" s="11"/>
      <c r="Q255" s="11"/>
      <c r="R255" s="11"/>
      <c r="S255" s="11"/>
      <c r="T255" s="19"/>
    </row>
    <row r="256" spans="8:20" s="4" customFormat="1" ht="15">
      <c r="H256" s="10"/>
      <c r="I256" s="10"/>
      <c r="J256" s="11"/>
      <c r="K256" s="11"/>
      <c r="L256" s="10"/>
      <c r="M256" s="10"/>
      <c r="N256" s="10"/>
      <c r="O256" s="11"/>
      <c r="P256" s="11"/>
      <c r="Q256" s="11"/>
      <c r="R256" s="11"/>
      <c r="S256" s="11"/>
      <c r="T256" s="19"/>
    </row>
    <row r="257" spans="8:20" s="4" customFormat="1" ht="15">
      <c r="H257" s="10"/>
      <c r="I257" s="10"/>
      <c r="J257" s="11"/>
      <c r="K257" s="11"/>
      <c r="L257" s="10"/>
      <c r="M257" s="10"/>
      <c r="N257" s="10"/>
      <c r="O257" s="11"/>
      <c r="P257" s="11"/>
      <c r="Q257" s="11"/>
      <c r="R257" s="11"/>
      <c r="S257" s="11"/>
      <c r="T257" s="19"/>
    </row>
    <row r="258" spans="8:20" s="4" customFormat="1" ht="15">
      <c r="H258" s="10"/>
      <c r="I258" s="10"/>
      <c r="J258" s="11"/>
      <c r="K258" s="11"/>
      <c r="L258" s="10"/>
      <c r="M258" s="10"/>
      <c r="N258" s="10"/>
      <c r="O258" s="11"/>
      <c r="P258" s="11"/>
      <c r="Q258" s="11"/>
      <c r="R258" s="11"/>
      <c r="S258" s="11"/>
      <c r="T258" s="19"/>
    </row>
    <row r="259" spans="8:20" s="4" customFormat="1" ht="15">
      <c r="H259" s="10"/>
      <c r="I259" s="10"/>
      <c r="J259" s="11"/>
      <c r="K259" s="11"/>
      <c r="L259" s="10"/>
      <c r="M259" s="10"/>
      <c r="N259" s="10"/>
      <c r="O259" s="11"/>
      <c r="P259" s="11"/>
      <c r="Q259" s="11"/>
      <c r="R259" s="11"/>
      <c r="S259" s="11"/>
      <c r="T259" s="19"/>
    </row>
    <row r="260" spans="8:20" s="4" customFormat="1" ht="15">
      <c r="H260" s="10"/>
      <c r="I260" s="10"/>
      <c r="J260" s="11"/>
      <c r="K260" s="11"/>
      <c r="L260" s="10"/>
      <c r="M260" s="10"/>
      <c r="N260" s="10"/>
      <c r="O260" s="11"/>
      <c r="P260" s="11"/>
      <c r="Q260" s="11"/>
      <c r="R260" s="11"/>
      <c r="S260" s="11"/>
      <c r="T260" s="19"/>
    </row>
    <row r="261" spans="8:20" s="4" customFormat="1" ht="15">
      <c r="H261" s="10"/>
      <c r="I261" s="10"/>
      <c r="J261" s="11"/>
      <c r="K261" s="11"/>
      <c r="L261" s="10"/>
      <c r="M261" s="10"/>
      <c r="N261" s="10"/>
      <c r="O261" s="11"/>
      <c r="P261" s="11"/>
      <c r="Q261" s="11"/>
      <c r="R261" s="11"/>
      <c r="S261" s="11"/>
      <c r="T261" s="19"/>
    </row>
    <row r="262" spans="8:20" s="4" customFormat="1" ht="15">
      <c r="H262" s="10"/>
      <c r="I262" s="10"/>
      <c r="J262" s="11"/>
      <c r="K262" s="11"/>
      <c r="L262" s="10"/>
      <c r="M262" s="10"/>
      <c r="N262" s="10"/>
      <c r="O262" s="11"/>
      <c r="P262" s="11"/>
      <c r="Q262" s="11"/>
      <c r="R262" s="11"/>
      <c r="S262" s="11"/>
      <c r="T262" s="19"/>
    </row>
    <row r="263" spans="8:20" s="4" customFormat="1" ht="15">
      <c r="H263" s="10"/>
      <c r="I263" s="10"/>
      <c r="J263" s="11"/>
      <c r="K263" s="11"/>
      <c r="L263" s="10"/>
      <c r="M263" s="10"/>
      <c r="N263" s="10"/>
      <c r="O263" s="11"/>
      <c r="P263" s="11"/>
      <c r="Q263" s="11"/>
      <c r="R263" s="11"/>
      <c r="S263" s="11"/>
      <c r="T263" s="19"/>
    </row>
    <row r="264" spans="8:20" s="4" customFormat="1" ht="15">
      <c r="H264" s="10"/>
      <c r="I264" s="10"/>
      <c r="J264" s="11"/>
      <c r="K264" s="11"/>
      <c r="L264" s="10"/>
      <c r="M264" s="10"/>
      <c r="N264" s="10"/>
      <c r="O264" s="11"/>
      <c r="P264" s="11"/>
      <c r="Q264" s="11"/>
      <c r="R264" s="11"/>
      <c r="S264" s="11"/>
      <c r="T264" s="19"/>
    </row>
    <row r="265" spans="8:20" s="4" customFormat="1" ht="15">
      <c r="H265" s="10"/>
      <c r="I265" s="10"/>
      <c r="J265" s="11"/>
      <c r="K265" s="11"/>
      <c r="L265" s="10"/>
      <c r="M265" s="10"/>
      <c r="N265" s="10"/>
      <c r="O265" s="11"/>
      <c r="P265" s="11"/>
      <c r="Q265" s="11"/>
      <c r="R265" s="11"/>
      <c r="S265" s="11"/>
      <c r="T265" s="19"/>
    </row>
    <row r="266" spans="8:20" s="4" customFormat="1" ht="15">
      <c r="H266" s="10"/>
      <c r="I266" s="10"/>
      <c r="J266" s="11"/>
      <c r="K266" s="11"/>
      <c r="L266" s="10"/>
      <c r="M266" s="10"/>
      <c r="N266" s="10"/>
      <c r="O266" s="11"/>
      <c r="P266" s="11"/>
      <c r="Q266" s="11"/>
      <c r="R266" s="11"/>
      <c r="S266" s="11"/>
      <c r="T266" s="19"/>
    </row>
    <row r="267" spans="8:20" s="4" customFormat="1" ht="15">
      <c r="H267" s="10"/>
      <c r="I267" s="10"/>
      <c r="J267" s="11"/>
      <c r="K267" s="11"/>
      <c r="L267" s="10"/>
      <c r="M267" s="10"/>
      <c r="N267" s="10"/>
      <c r="O267" s="11"/>
      <c r="P267" s="11"/>
      <c r="Q267" s="11"/>
      <c r="R267" s="11"/>
      <c r="S267" s="11"/>
      <c r="T267" s="19"/>
    </row>
    <row r="268" spans="8:20" s="4" customFormat="1" ht="15">
      <c r="H268" s="10"/>
      <c r="I268" s="10"/>
      <c r="J268" s="11"/>
      <c r="K268" s="11"/>
      <c r="L268" s="10"/>
      <c r="M268" s="10"/>
      <c r="N268" s="10"/>
      <c r="O268" s="11"/>
      <c r="P268" s="11"/>
      <c r="Q268" s="11"/>
      <c r="R268" s="11"/>
      <c r="S268" s="11"/>
      <c r="T268" s="19"/>
    </row>
    <row r="269" spans="8:20" s="4" customFormat="1" ht="15">
      <c r="H269" s="10"/>
      <c r="I269" s="10"/>
      <c r="J269" s="11"/>
      <c r="K269" s="11"/>
      <c r="L269" s="10"/>
      <c r="M269" s="10"/>
      <c r="N269" s="10"/>
      <c r="O269" s="11"/>
      <c r="P269" s="11"/>
      <c r="Q269" s="11"/>
      <c r="R269" s="11"/>
      <c r="S269" s="11"/>
      <c r="T269" s="19"/>
    </row>
    <row r="270" spans="8:20" s="4" customFormat="1" ht="15">
      <c r="H270" s="10"/>
      <c r="I270" s="10"/>
      <c r="J270" s="11"/>
      <c r="K270" s="11"/>
      <c r="L270" s="10"/>
      <c r="M270" s="10"/>
      <c r="N270" s="10"/>
      <c r="O270" s="11"/>
      <c r="P270" s="11"/>
      <c r="Q270" s="11"/>
      <c r="R270" s="11"/>
      <c r="S270" s="11"/>
      <c r="T270" s="19"/>
    </row>
    <row r="271" spans="8:20" s="4" customFormat="1" ht="15">
      <c r="H271" s="10"/>
      <c r="I271" s="10"/>
      <c r="J271" s="11"/>
      <c r="K271" s="11"/>
      <c r="L271" s="10"/>
      <c r="M271" s="10"/>
      <c r="N271" s="10"/>
      <c r="O271" s="11"/>
      <c r="P271" s="11"/>
      <c r="Q271" s="11"/>
      <c r="R271" s="11"/>
      <c r="S271" s="11"/>
      <c r="T271" s="19"/>
    </row>
    <row r="272" spans="8:20" s="4" customFormat="1" ht="15">
      <c r="H272" s="10"/>
      <c r="I272" s="10"/>
      <c r="J272" s="11"/>
      <c r="K272" s="11"/>
      <c r="L272" s="10"/>
      <c r="M272" s="10"/>
      <c r="N272" s="10"/>
      <c r="O272" s="11"/>
      <c r="P272" s="11"/>
      <c r="Q272" s="11"/>
      <c r="R272" s="11"/>
      <c r="S272" s="11"/>
      <c r="T272" s="19"/>
    </row>
    <row r="273" spans="8:20" s="4" customFormat="1" ht="15">
      <c r="H273" s="10"/>
      <c r="I273" s="10"/>
      <c r="J273" s="11"/>
      <c r="K273" s="11"/>
      <c r="L273" s="10"/>
      <c r="M273" s="10"/>
      <c r="N273" s="10"/>
      <c r="O273" s="11"/>
      <c r="P273" s="11"/>
      <c r="Q273" s="11"/>
      <c r="R273" s="11"/>
      <c r="S273" s="11"/>
      <c r="T273" s="19"/>
    </row>
    <row r="274" spans="8:20" s="4" customFormat="1" ht="15">
      <c r="H274" s="10"/>
      <c r="I274" s="10"/>
      <c r="J274" s="11"/>
      <c r="K274" s="11"/>
      <c r="L274" s="10"/>
      <c r="M274" s="10"/>
      <c r="N274" s="10"/>
      <c r="O274" s="11"/>
      <c r="P274" s="11"/>
      <c r="Q274" s="11"/>
      <c r="R274" s="11"/>
      <c r="S274" s="11"/>
      <c r="T274" s="19"/>
    </row>
    <row r="275" spans="8:20" s="4" customFormat="1" ht="15">
      <c r="H275" s="10"/>
      <c r="I275" s="10"/>
      <c r="J275" s="11"/>
      <c r="K275" s="11"/>
      <c r="L275" s="10"/>
      <c r="M275" s="10"/>
      <c r="N275" s="10"/>
      <c r="O275" s="11"/>
      <c r="P275" s="11"/>
      <c r="Q275" s="11"/>
      <c r="R275" s="11"/>
      <c r="S275" s="11"/>
      <c r="T275" s="19"/>
    </row>
    <row r="276" spans="8:20" s="4" customFormat="1" ht="15">
      <c r="H276" s="10"/>
      <c r="I276" s="10"/>
      <c r="J276" s="11"/>
      <c r="K276" s="11"/>
      <c r="L276" s="10"/>
      <c r="M276" s="10"/>
      <c r="N276" s="10"/>
      <c r="O276" s="11"/>
      <c r="P276" s="11"/>
      <c r="Q276" s="11"/>
      <c r="R276" s="11"/>
      <c r="S276" s="11"/>
      <c r="T276" s="19"/>
    </row>
    <row r="277" spans="8:20" s="4" customFormat="1" ht="15">
      <c r="H277" s="10"/>
      <c r="I277" s="10"/>
      <c r="J277" s="11"/>
      <c r="K277" s="11"/>
      <c r="L277" s="10"/>
      <c r="M277" s="10"/>
      <c r="N277" s="10"/>
      <c r="O277" s="11"/>
      <c r="P277" s="11"/>
      <c r="Q277" s="11"/>
      <c r="R277" s="11"/>
      <c r="S277" s="11"/>
      <c r="T277" s="19"/>
    </row>
    <row r="278" spans="8:20" s="4" customFormat="1" ht="15">
      <c r="H278" s="10"/>
      <c r="I278" s="10"/>
      <c r="J278" s="11"/>
      <c r="K278" s="11"/>
      <c r="L278" s="10"/>
      <c r="M278" s="10"/>
      <c r="N278" s="10"/>
      <c r="O278" s="11"/>
      <c r="P278" s="11"/>
      <c r="Q278" s="11"/>
      <c r="R278" s="11"/>
      <c r="S278" s="11"/>
      <c r="T278" s="19"/>
    </row>
    <row r="279" spans="8:20" s="4" customFormat="1" ht="15">
      <c r="H279" s="10"/>
      <c r="I279" s="10"/>
      <c r="J279" s="11"/>
      <c r="K279" s="11"/>
      <c r="L279" s="10"/>
      <c r="M279" s="10"/>
      <c r="N279" s="10"/>
      <c r="O279" s="11"/>
      <c r="P279" s="11"/>
      <c r="Q279" s="11"/>
      <c r="R279" s="11"/>
      <c r="S279" s="11"/>
      <c r="T279" s="19"/>
    </row>
    <row r="280" spans="8:20" s="4" customFormat="1" ht="15">
      <c r="H280" s="10"/>
      <c r="I280" s="10"/>
      <c r="J280" s="11"/>
      <c r="K280" s="11"/>
      <c r="L280" s="10"/>
      <c r="M280" s="10"/>
      <c r="N280" s="10"/>
      <c r="O280" s="11"/>
      <c r="P280" s="11"/>
      <c r="Q280" s="11"/>
      <c r="R280" s="11"/>
      <c r="S280" s="11"/>
      <c r="T280" s="19"/>
    </row>
    <row r="281" spans="8:20" s="4" customFormat="1" ht="15">
      <c r="H281" s="10"/>
      <c r="I281" s="10"/>
      <c r="J281" s="11"/>
      <c r="K281" s="11"/>
      <c r="L281" s="10"/>
      <c r="M281" s="10"/>
      <c r="N281" s="10"/>
      <c r="O281" s="11"/>
      <c r="P281" s="11"/>
      <c r="Q281" s="11"/>
      <c r="R281" s="11"/>
      <c r="S281" s="11"/>
      <c r="T281" s="19"/>
    </row>
    <row r="282" spans="8:20" s="4" customFormat="1" ht="15">
      <c r="H282" s="10"/>
      <c r="I282" s="10"/>
      <c r="J282" s="11"/>
      <c r="K282" s="11"/>
      <c r="L282" s="10"/>
      <c r="M282" s="10"/>
      <c r="N282" s="10"/>
      <c r="O282" s="11"/>
      <c r="P282" s="11"/>
      <c r="Q282" s="11"/>
      <c r="R282" s="11"/>
      <c r="S282" s="11"/>
      <c r="T282" s="19"/>
    </row>
    <row r="283" spans="8:20" s="4" customFormat="1" ht="15">
      <c r="H283" s="10"/>
      <c r="I283" s="10"/>
      <c r="J283" s="11"/>
      <c r="K283" s="11"/>
      <c r="L283" s="10"/>
      <c r="M283" s="10"/>
      <c r="N283" s="10"/>
      <c r="O283" s="11"/>
      <c r="P283" s="11"/>
      <c r="Q283" s="11"/>
      <c r="R283" s="11"/>
      <c r="S283" s="11"/>
      <c r="T283" s="19"/>
    </row>
    <row r="284" spans="8:20" s="4" customFormat="1" ht="15">
      <c r="H284" s="10"/>
      <c r="I284" s="10"/>
      <c r="J284" s="11"/>
      <c r="K284" s="11"/>
      <c r="L284" s="10"/>
      <c r="M284" s="10"/>
      <c r="N284" s="10"/>
      <c r="O284" s="11"/>
      <c r="P284" s="11"/>
      <c r="Q284" s="11"/>
      <c r="R284" s="11"/>
      <c r="S284" s="11"/>
      <c r="T284" s="19"/>
    </row>
    <row r="285" spans="8:20" s="4" customFormat="1" ht="15">
      <c r="H285" s="10"/>
      <c r="I285" s="10"/>
      <c r="J285" s="11"/>
      <c r="K285" s="11"/>
      <c r="L285" s="10"/>
      <c r="M285" s="10"/>
      <c r="N285" s="10"/>
      <c r="O285" s="11"/>
      <c r="P285" s="11"/>
      <c r="Q285" s="11"/>
      <c r="R285" s="11"/>
      <c r="S285" s="11"/>
      <c r="T285" s="19"/>
    </row>
    <row r="286" spans="8:20" s="4" customFormat="1" ht="15">
      <c r="H286" s="10"/>
      <c r="I286" s="10"/>
      <c r="J286" s="11"/>
      <c r="K286" s="11"/>
      <c r="L286" s="10"/>
      <c r="M286" s="10"/>
      <c r="N286" s="10"/>
      <c r="O286" s="11"/>
      <c r="P286" s="11"/>
      <c r="Q286" s="11"/>
      <c r="R286" s="11"/>
      <c r="S286" s="11"/>
      <c r="T286" s="19"/>
    </row>
    <row r="287" spans="8:20" s="4" customFormat="1" ht="15">
      <c r="H287" s="10"/>
      <c r="I287" s="10"/>
      <c r="J287" s="11"/>
      <c r="K287" s="11"/>
      <c r="L287" s="10"/>
      <c r="M287" s="10"/>
      <c r="N287" s="10"/>
      <c r="O287" s="11"/>
      <c r="P287" s="11"/>
      <c r="Q287" s="11"/>
      <c r="R287" s="11"/>
      <c r="S287" s="11"/>
      <c r="T287" s="19"/>
    </row>
    <row r="288" spans="8:20" s="4" customFormat="1" ht="15">
      <c r="H288" s="10"/>
      <c r="I288" s="10"/>
      <c r="J288" s="11"/>
      <c r="K288" s="11"/>
      <c r="L288" s="10"/>
      <c r="M288" s="10"/>
      <c r="N288" s="10"/>
      <c r="O288" s="11"/>
      <c r="P288" s="11"/>
      <c r="Q288" s="11"/>
      <c r="R288" s="11"/>
      <c r="S288" s="11"/>
      <c r="T288" s="19"/>
    </row>
    <row r="289" spans="8:20" s="4" customFormat="1" ht="15">
      <c r="H289" s="10"/>
      <c r="I289" s="10"/>
      <c r="J289" s="11"/>
      <c r="K289" s="11"/>
      <c r="L289" s="10"/>
      <c r="M289" s="10"/>
      <c r="N289" s="10"/>
      <c r="O289" s="11"/>
      <c r="P289" s="11"/>
      <c r="Q289" s="11"/>
      <c r="R289" s="11"/>
      <c r="S289" s="11"/>
      <c r="T289" s="19"/>
    </row>
    <row r="290" spans="8:20" s="4" customFormat="1" ht="15">
      <c r="H290" s="10"/>
      <c r="I290" s="10"/>
      <c r="J290" s="11"/>
      <c r="K290" s="11"/>
      <c r="L290" s="10"/>
      <c r="M290" s="10"/>
      <c r="N290" s="10"/>
      <c r="O290" s="11"/>
      <c r="P290" s="11"/>
      <c r="Q290" s="11"/>
      <c r="R290" s="11"/>
      <c r="S290" s="11"/>
      <c r="T290" s="19"/>
    </row>
    <row r="291" spans="8:20" s="4" customFormat="1" ht="15">
      <c r="H291" s="10"/>
      <c r="I291" s="10"/>
      <c r="J291" s="11"/>
      <c r="K291" s="11"/>
      <c r="L291" s="10"/>
      <c r="M291" s="10"/>
      <c r="N291" s="10"/>
      <c r="O291" s="11"/>
      <c r="P291" s="11"/>
      <c r="Q291" s="11"/>
      <c r="R291" s="11"/>
      <c r="S291" s="11"/>
      <c r="T291" s="19"/>
    </row>
    <row r="292" spans="8:20" s="4" customFormat="1" ht="15">
      <c r="H292" s="10"/>
      <c r="I292" s="10"/>
      <c r="J292" s="11"/>
      <c r="K292" s="11"/>
      <c r="L292" s="10"/>
      <c r="M292" s="10"/>
      <c r="N292" s="10"/>
      <c r="O292" s="11"/>
      <c r="P292" s="11"/>
      <c r="Q292" s="11"/>
      <c r="R292" s="11"/>
      <c r="S292" s="11"/>
      <c r="T292" s="19"/>
    </row>
    <row r="293" spans="8:20" s="4" customFormat="1" ht="15">
      <c r="H293" s="10"/>
      <c r="I293" s="10"/>
      <c r="J293" s="11"/>
      <c r="K293" s="11"/>
      <c r="L293" s="10"/>
      <c r="M293" s="10"/>
      <c r="N293" s="10"/>
      <c r="O293" s="11"/>
      <c r="P293" s="11"/>
      <c r="Q293" s="11"/>
      <c r="R293" s="11"/>
      <c r="S293" s="11"/>
      <c r="T293" s="19"/>
    </row>
    <row r="294" spans="8:20" s="4" customFormat="1" ht="15">
      <c r="H294" s="10"/>
      <c r="I294" s="10"/>
      <c r="J294" s="11"/>
      <c r="K294" s="11"/>
      <c r="L294" s="10"/>
      <c r="M294" s="10"/>
      <c r="N294" s="10"/>
      <c r="O294" s="11"/>
      <c r="P294" s="11"/>
      <c r="Q294" s="11"/>
      <c r="R294" s="11"/>
      <c r="S294" s="11"/>
      <c r="T294" s="19"/>
    </row>
    <row r="295" spans="8:20" s="4" customFormat="1" ht="15">
      <c r="H295" s="10"/>
      <c r="I295" s="10"/>
      <c r="J295" s="11"/>
      <c r="K295" s="11"/>
      <c r="L295" s="10"/>
      <c r="M295" s="10"/>
      <c r="N295" s="10"/>
      <c r="O295" s="11"/>
      <c r="P295" s="11"/>
      <c r="Q295" s="11"/>
      <c r="R295" s="11"/>
      <c r="S295" s="11"/>
      <c r="T295" s="19"/>
    </row>
    <row r="296" spans="8:20" s="4" customFormat="1" ht="15">
      <c r="H296" s="10"/>
      <c r="I296" s="10"/>
      <c r="J296" s="11"/>
      <c r="K296" s="11"/>
      <c r="L296" s="10"/>
      <c r="M296" s="10"/>
      <c r="N296" s="10"/>
      <c r="O296" s="11"/>
      <c r="P296" s="11"/>
      <c r="Q296" s="11"/>
      <c r="R296" s="11"/>
      <c r="S296" s="11"/>
      <c r="T296" s="19"/>
    </row>
    <row r="297" spans="8:20" s="4" customFormat="1" ht="15">
      <c r="H297" s="10"/>
      <c r="I297" s="10"/>
      <c r="J297" s="11"/>
      <c r="K297" s="11"/>
      <c r="L297" s="10"/>
      <c r="M297" s="10"/>
      <c r="N297" s="10"/>
      <c r="O297" s="11"/>
      <c r="P297" s="11"/>
      <c r="Q297" s="11"/>
      <c r="R297" s="11"/>
      <c r="S297" s="11"/>
      <c r="T297" s="19"/>
    </row>
    <row r="298" spans="8:20" s="4" customFormat="1" ht="15">
      <c r="H298" s="10"/>
      <c r="I298" s="10"/>
      <c r="J298" s="11"/>
      <c r="K298" s="11"/>
      <c r="L298" s="10"/>
      <c r="M298" s="10"/>
      <c r="N298" s="10"/>
      <c r="O298" s="11"/>
      <c r="P298" s="11"/>
      <c r="Q298" s="11"/>
      <c r="R298" s="11"/>
      <c r="S298" s="11"/>
      <c r="T298" s="19"/>
    </row>
    <row r="299" spans="8:20" s="4" customFormat="1" ht="15">
      <c r="H299" s="10"/>
      <c r="I299" s="10"/>
      <c r="J299" s="11"/>
      <c r="K299" s="11"/>
      <c r="L299" s="10"/>
      <c r="M299" s="10"/>
      <c r="N299" s="10"/>
      <c r="O299" s="11"/>
      <c r="P299" s="11"/>
      <c r="Q299" s="11"/>
      <c r="R299" s="11"/>
      <c r="S299" s="11"/>
      <c r="T299" s="19"/>
    </row>
    <row r="300" spans="8:20" s="4" customFormat="1" ht="15">
      <c r="H300" s="10"/>
      <c r="I300" s="10"/>
      <c r="J300" s="11"/>
      <c r="K300" s="11"/>
      <c r="L300" s="10"/>
      <c r="M300" s="10"/>
      <c r="N300" s="10"/>
      <c r="O300" s="11"/>
      <c r="P300" s="11"/>
      <c r="Q300" s="11"/>
      <c r="R300" s="11"/>
      <c r="S300" s="11"/>
      <c r="T300" s="19"/>
    </row>
    <row r="301" spans="8:20" s="4" customFormat="1" ht="15">
      <c r="H301" s="10"/>
      <c r="I301" s="10"/>
      <c r="J301" s="11"/>
      <c r="K301" s="11"/>
      <c r="L301" s="10"/>
      <c r="M301" s="10"/>
      <c r="N301" s="10"/>
      <c r="O301" s="11"/>
      <c r="P301" s="11"/>
      <c r="Q301" s="11"/>
      <c r="R301" s="11"/>
      <c r="S301" s="11"/>
      <c r="T301" s="19"/>
    </row>
    <row r="302" spans="8:20" s="4" customFormat="1" ht="15">
      <c r="H302" s="10"/>
      <c r="I302" s="10"/>
      <c r="J302" s="11"/>
      <c r="K302" s="11"/>
      <c r="L302" s="10"/>
      <c r="M302" s="10"/>
      <c r="N302" s="10"/>
      <c r="O302" s="11"/>
      <c r="P302" s="11"/>
      <c r="Q302" s="11"/>
      <c r="R302" s="11"/>
      <c r="S302" s="11"/>
      <c r="T302" s="19"/>
    </row>
    <row r="303" spans="8:20" s="4" customFormat="1" ht="15">
      <c r="H303" s="10"/>
      <c r="I303" s="10"/>
      <c r="J303" s="11"/>
      <c r="K303" s="11"/>
      <c r="L303" s="10"/>
      <c r="M303" s="10"/>
      <c r="N303" s="10"/>
      <c r="O303" s="11"/>
      <c r="P303" s="11"/>
      <c r="Q303" s="11"/>
      <c r="R303" s="11"/>
      <c r="S303" s="11"/>
      <c r="T303" s="19"/>
    </row>
    <row r="304" spans="8:20" s="4" customFormat="1" ht="15">
      <c r="H304" s="10"/>
      <c r="I304" s="10"/>
      <c r="J304" s="11"/>
      <c r="K304" s="11"/>
      <c r="L304" s="10"/>
      <c r="M304" s="10"/>
      <c r="N304" s="10"/>
      <c r="O304" s="11"/>
      <c r="P304" s="11"/>
      <c r="Q304" s="11"/>
      <c r="R304" s="11"/>
      <c r="S304" s="11"/>
      <c r="T304" s="19"/>
    </row>
    <row r="305" spans="8:20" s="4" customFormat="1" ht="15">
      <c r="H305" s="10"/>
      <c r="I305" s="10"/>
      <c r="J305" s="11"/>
      <c r="K305" s="11"/>
      <c r="L305" s="10"/>
      <c r="M305" s="10"/>
      <c r="N305" s="10"/>
      <c r="O305" s="11"/>
      <c r="P305" s="11"/>
      <c r="Q305" s="11"/>
      <c r="R305" s="11"/>
      <c r="S305" s="11"/>
      <c r="T305" s="19"/>
    </row>
    <row r="306" spans="8:20" s="4" customFormat="1" ht="15">
      <c r="H306" s="10"/>
      <c r="I306" s="10"/>
      <c r="J306" s="11"/>
      <c r="K306" s="11"/>
      <c r="L306" s="10"/>
      <c r="M306" s="10"/>
      <c r="N306" s="10"/>
      <c r="O306" s="11"/>
      <c r="P306" s="11"/>
      <c r="Q306" s="11"/>
      <c r="R306" s="11"/>
      <c r="S306" s="11"/>
      <c r="T306" s="19"/>
    </row>
    <row r="307" spans="8:20" s="4" customFormat="1" ht="15">
      <c r="H307" s="10"/>
      <c r="I307" s="10"/>
      <c r="J307" s="11"/>
      <c r="K307" s="11"/>
      <c r="L307" s="10"/>
      <c r="M307" s="10"/>
      <c r="N307" s="10"/>
      <c r="O307" s="11"/>
      <c r="P307" s="11"/>
      <c r="Q307" s="11"/>
      <c r="R307" s="11"/>
      <c r="S307" s="11"/>
      <c r="T307" s="19"/>
    </row>
    <row r="308" spans="8:20" s="4" customFormat="1" ht="15">
      <c r="H308" s="10"/>
      <c r="I308" s="10"/>
      <c r="J308" s="11"/>
      <c r="K308" s="11"/>
      <c r="L308" s="10"/>
      <c r="M308" s="10"/>
      <c r="N308" s="10"/>
      <c r="O308" s="11"/>
      <c r="P308" s="11"/>
      <c r="Q308" s="11"/>
      <c r="R308" s="11"/>
      <c r="S308" s="11"/>
      <c r="T308" s="19"/>
    </row>
    <row r="309" spans="8:20" s="4" customFormat="1" ht="15">
      <c r="H309" s="10"/>
      <c r="I309" s="10"/>
      <c r="J309" s="11"/>
      <c r="K309" s="11"/>
      <c r="L309" s="10"/>
      <c r="M309" s="10"/>
      <c r="N309" s="10"/>
      <c r="O309" s="11"/>
      <c r="P309" s="11"/>
      <c r="Q309" s="11"/>
      <c r="R309" s="11"/>
      <c r="S309" s="11"/>
      <c r="T309" s="19"/>
    </row>
    <row r="310" spans="8:20" s="4" customFormat="1" ht="15">
      <c r="H310" s="10"/>
      <c r="I310" s="10"/>
      <c r="J310" s="11"/>
      <c r="K310" s="11"/>
      <c r="L310" s="10"/>
      <c r="M310" s="10"/>
      <c r="N310" s="10"/>
      <c r="O310" s="11"/>
      <c r="P310" s="11"/>
      <c r="Q310" s="11"/>
      <c r="R310" s="11"/>
      <c r="S310" s="11"/>
      <c r="T310" s="19"/>
    </row>
    <row r="311" spans="8:20" s="4" customFormat="1" ht="15">
      <c r="H311" s="10"/>
      <c r="I311" s="10"/>
      <c r="J311" s="11"/>
      <c r="K311" s="11"/>
      <c r="L311" s="10"/>
      <c r="M311" s="10"/>
      <c r="N311" s="10"/>
      <c r="O311" s="11"/>
      <c r="P311" s="11"/>
      <c r="Q311" s="11"/>
      <c r="R311" s="11"/>
      <c r="S311" s="11"/>
      <c r="T311" s="19"/>
    </row>
    <row r="312" spans="8:20" s="4" customFormat="1" ht="15">
      <c r="H312" s="10"/>
      <c r="I312" s="10"/>
      <c r="J312" s="11"/>
      <c r="K312" s="11"/>
      <c r="L312" s="10"/>
      <c r="M312" s="10"/>
      <c r="N312" s="10"/>
      <c r="O312" s="11"/>
      <c r="P312" s="11"/>
      <c r="Q312" s="11"/>
      <c r="R312" s="11"/>
      <c r="S312" s="11"/>
      <c r="T312" s="19"/>
    </row>
    <row r="313" spans="8:20" s="4" customFormat="1" ht="15">
      <c r="H313" s="10"/>
      <c r="I313" s="10"/>
      <c r="J313" s="11"/>
      <c r="K313" s="11"/>
      <c r="L313" s="10"/>
      <c r="M313" s="10"/>
      <c r="N313" s="10"/>
      <c r="O313" s="11"/>
      <c r="P313" s="11"/>
      <c r="Q313" s="11"/>
      <c r="R313" s="11"/>
      <c r="S313" s="11"/>
      <c r="T313" s="19"/>
    </row>
    <row r="314" spans="8:20" s="4" customFormat="1" ht="15">
      <c r="H314" s="10"/>
      <c r="I314" s="10"/>
      <c r="J314" s="11"/>
      <c r="K314" s="11"/>
      <c r="L314" s="10"/>
      <c r="M314" s="10"/>
      <c r="N314" s="10"/>
      <c r="O314" s="11"/>
      <c r="P314" s="11"/>
      <c r="Q314" s="11"/>
      <c r="R314" s="11"/>
      <c r="S314" s="11"/>
      <c r="T314" s="19"/>
    </row>
    <row r="315" spans="8:20" s="4" customFormat="1" ht="15">
      <c r="H315" s="10"/>
      <c r="I315" s="10"/>
      <c r="J315" s="11"/>
      <c r="K315" s="11"/>
      <c r="L315" s="10"/>
      <c r="M315" s="10"/>
      <c r="N315" s="10"/>
      <c r="O315" s="11"/>
      <c r="P315" s="11"/>
      <c r="Q315" s="11"/>
      <c r="R315" s="11"/>
      <c r="S315" s="11"/>
      <c r="T315" s="19"/>
    </row>
    <row r="316" spans="8:20" s="4" customFormat="1" ht="15">
      <c r="H316" s="10"/>
      <c r="I316" s="10"/>
      <c r="J316" s="11"/>
      <c r="K316" s="11"/>
      <c r="L316" s="10"/>
      <c r="M316" s="10"/>
      <c r="N316" s="10"/>
      <c r="O316" s="11"/>
      <c r="P316" s="11"/>
      <c r="Q316" s="11"/>
      <c r="R316" s="11"/>
      <c r="S316" s="11"/>
      <c r="T316" s="19"/>
    </row>
    <row r="317" spans="8:20" s="4" customFormat="1" ht="15">
      <c r="H317" s="10"/>
      <c r="I317" s="10"/>
      <c r="J317" s="11"/>
      <c r="K317" s="11"/>
      <c r="L317" s="10"/>
      <c r="M317" s="10"/>
      <c r="N317" s="10"/>
      <c r="O317" s="11"/>
      <c r="P317" s="11"/>
      <c r="Q317" s="11"/>
      <c r="R317" s="11"/>
      <c r="S317" s="11"/>
      <c r="T317" s="19"/>
    </row>
    <row r="318" spans="8:20" s="4" customFormat="1" ht="15">
      <c r="H318" s="10"/>
      <c r="I318" s="10"/>
      <c r="J318" s="11"/>
      <c r="K318" s="11"/>
      <c r="L318" s="10"/>
      <c r="M318" s="10"/>
      <c r="N318" s="10"/>
      <c r="O318" s="11"/>
      <c r="P318" s="11"/>
      <c r="Q318" s="11"/>
      <c r="R318" s="11"/>
      <c r="S318" s="11"/>
      <c r="T318" s="19"/>
    </row>
    <row r="319" spans="8:20" s="4" customFormat="1" ht="15">
      <c r="H319" s="10"/>
      <c r="I319" s="10"/>
      <c r="J319" s="11"/>
      <c r="K319" s="11"/>
      <c r="L319" s="10"/>
      <c r="M319" s="10"/>
      <c r="N319" s="10"/>
      <c r="O319" s="11"/>
      <c r="P319" s="11"/>
      <c r="Q319" s="11"/>
      <c r="R319" s="11"/>
      <c r="S319" s="11"/>
      <c r="T319" s="19"/>
    </row>
    <row r="320" spans="8:20" s="4" customFormat="1" ht="15">
      <c r="H320" s="10"/>
      <c r="I320" s="10"/>
      <c r="J320" s="11"/>
      <c r="K320" s="11"/>
      <c r="L320" s="10"/>
      <c r="M320" s="10"/>
      <c r="N320" s="10"/>
      <c r="O320" s="11"/>
      <c r="P320" s="11"/>
      <c r="Q320" s="11"/>
      <c r="R320" s="11"/>
      <c r="S320" s="11"/>
      <c r="T320" s="19"/>
    </row>
    <row r="321" spans="8:20" s="4" customFormat="1" ht="15">
      <c r="H321" s="10"/>
      <c r="I321" s="10"/>
      <c r="J321" s="11"/>
      <c r="K321" s="11"/>
      <c r="L321" s="10"/>
      <c r="M321" s="10"/>
      <c r="N321" s="10"/>
      <c r="O321" s="11"/>
      <c r="P321" s="11"/>
      <c r="Q321" s="11"/>
      <c r="R321" s="11"/>
      <c r="S321" s="11"/>
      <c r="T321" s="19"/>
    </row>
    <row r="322" spans="8:20" s="4" customFormat="1" ht="15">
      <c r="H322" s="10"/>
      <c r="I322" s="10"/>
      <c r="J322" s="11"/>
      <c r="K322" s="11"/>
      <c r="L322" s="10"/>
      <c r="M322" s="10"/>
      <c r="N322" s="10"/>
      <c r="O322" s="11"/>
      <c r="P322" s="11"/>
      <c r="Q322" s="11"/>
      <c r="R322" s="11"/>
      <c r="S322" s="11"/>
      <c r="T322" s="19"/>
    </row>
    <row r="323" spans="8:20" s="4" customFormat="1" ht="15">
      <c r="H323" s="10"/>
      <c r="I323" s="10"/>
      <c r="J323" s="11"/>
      <c r="K323" s="11"/>
      <c r="L323" s="10"/>
      <c r="M323" s="10"/>
      <c r="N323" s="10"/>
      <c r="O323" s="11"/>
      <c r="P323" s="11"/>
      <c r="Q323" s="11"/>
      <c r="R323" s="11"/>
      <c r="S323" s="11"/>
      <c r="T323" s="19"/>
    </row>
    <row r="324" spans="8:20" s="4" customFormat="1" ht="15">
      <c r="H324" s="10"/>
      <c r="I324" s="10"/>
      <c r="J324" s="11"/>
      <c r="K324" s="11"/>
      <c r="L324" s="10"/>
      <c r="M324" s="10"/>
      <c r="N324" s="10"/>
      <c r="O324" s="11"/>
      <c r="P324" s="11"/>
      <c r="Q324" s="11"/>
      <c r="R324" s="11"/>
      <c r="S324" s="11"/>
      <c r="T324" s="19"/>
    </row>
    <row r="325" spans="8:20" s="4" customFormat="1" ht="15">
      <c r="H325" s="10"/>
      <c r="I325" s="10"/>
      <c r="J325" s="11"/>
      <c r="K325" s="11"/>
      <c r="L325" s="10"/>
      <c r="M325" s="10"/>
      <c r="N325" s="10"/>
      <c r="O325" s="11"/>
      <c r="P325" s="11"/>
      <c r="Q325" s="11"/>
      <c r="R325" s="11"/>
      <c r="S325" s="11"/>
      <c r="T325" s="19"/>
    </row>
    <row r="326" spans="8:20" s="4" customFormat="1" ht="15">
      <c r="H326" s="10"/>
      <c r="I326" s="10"/>
      <c r="J326" s="11"/>
      <c r="K326" s="11"/>
      <c r="L326" s="10"/>
      <c r="M326" s="10"/>
      <c r="N326" s="10"/>
      <c r="O326" s="11"/>
      <c r="P326" s="11"/>
      <c r="Q326" s="11"/>
      <c r="R326" s="11"/>
      <c r="S326" s="11"/>
      <c r="T326" s="19"/>
    </row>
    <row r="327" spans="8:20" s="4" customFormat="1" ht="15">
      <c r="H327" s="10"/>
      <c r="I327" s="10"/>
      <c r="J327" s="11"/>
      <c r="K327" s="11"/>
      <c r="L327" s="10"/>
      <c r="M327" s="10"/>
      <c r="N327" s="10"/>
      <c r="O327" s="11"/>
      <c r="P327" s="11"/>
      <c r="Q327" s="11"/>
      <c r="R327" s="11"/>
      <c r="S327" s="11"/>
      <c r="T327" s="19"/>
    </row>
    <row r="328" spans="8:20" s="4" customFormat="1" ht="15">
      <c r="H328" s="10"/>
      <c r="I328" s="10"/>
      <c r="J328" s="11"/>
      <c r="K328" s="11"/>
      <c r="L328" s="10"/>
      <c r="M328" s="10"/>
      <c r="N328" s="10"/>
      <c r="O328" s="11"/>
      <c r="P328" s="11"/>
      <c r="Q328" s="11"/>
      <c r="R328" s="11"/>
      <c r="S328" s="11"/>
      <c r="T328" s="19"/>
    </row>
    <row r="329" spans="8:20" s="4" customFormat="1" ht="15">
      <c r="H329" s="10"/>
      <c r="I329" s="10"/>
      <c r="J329" s="11"/>
      <c r="K329" s="11"/>
      <c r="L329" s="10"/>
      <c r="M329" s="10"/>
      <c r="N329" s="10"/>
      <c r="O329" s="11"/>
      <c r="P329" s="11"/>
      <c r="Q329" s="11"/>
      <c r="R329" s="11"/>
      <c r="S329" s="11"/>
      <c r="T329" s="19"/>
    </row>
    <row r="330" spans="8:20" s="4" customFormat="1" ht="15">
      <c r="H330" s="10"/>
      <c r="I330" s="10"/>
      <c r="J330" s="11"/>
      <c r="K330" s="11"/>
      <c r="L330" s="10"/>
      <c r="M330" s="10"/>
      <c r="N330" s="10"/>
      <c r="O330" s="11"/>
      <c r="P330" s="11"/>
      <c r="Q330" s="11"/>
      <c r="R330" s="11"/>
      <c r="S330" s="11"/>
      <c r="T330" s="19"/>
    </row>
    <row r="331" spans="8:20" s="4" customFormat="1" ht="15">
      <c r="H331" s="10"/>
      <c r="I331" s="10"/>
      <c r="J331" s="11"/>
      <c r="K331" s="11"/>
      <c r="L331" s="10"/>
      <c r="M331" s="10"/>
      <c r="N331" s="10"/>
      <c r="O331" s="11"/>
      <c r="P331" s="11"/>
      <c r="Q331" s="11"/>
      <c r="R331" s="11"/>
      <c r="S331" s="11"/>
      <c r="T331" s="19"/>
    </row>
    <row r="332" spans="8:20" s="4" customFormat="1" ht="15">
      <c r="H332" s="10"/>
      <c r="I332" s="10"/>
      <c r="J332" s="11"/>
      <c r="K332" s="11"/>
      <c r="L332" s="10"/>
      <c r="M332" s="10"/>
      <c r="N332" s="10"/>
      <c r="O332" s="11"/>
      <c r="P332" s="11"/>
      <c r="Q332" s="11"/>
      <c r="R332" s="11"/>
      <c r="S332" s="11"/>
      <c r="T332" s="19"/>
    </row>
    <row r="333" spans="8:20" s="4" customFormat="1" ht="15">
      <c r="H333" s="10"/>
      <c r="I333" s="10"/>
      <c r="J333" s="11"/>
      <c r="K333" s="11"/>
      <c r="L333" s="10"/>
      <c r="M333" s="10"/>
      <c r="N333" s="10"/>
      <c r="O333" s="11"/>
      <c r="P333" s="11"/>
      <c r="Q333" s="11"/>
      <c r="R333" s="11"/>
      <c r="S333" s="11"/>
      <c r="T333" s="19"/>
    </row>
  </sheetData>
  <sheetProtection password="E4F1" sheet="1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A22" sqref="A22"/>
    </sheetView>
  </sheetViews>
  <sheetFormatPr defaultColWidth="9.140625" defaultRowHeight="15"/>
  <sheetData>
    <row r="1" spans="1:5" ht="15">
      <c r="A1" t="s">
        <v>49</v>
      </c>
      <c r="B1" t="s">
        <v>50</v>
      </c>
      <c r="C1" t="s">
        <v>51</v>
      </c>
      <c r="D1" t="s">
        <v>52</v>
      </c>
      <c r="E1" t="s">
        <v>53</v>
      </c>
    </row>
    <row r="2" spans="1:3" ht="15">
      <c r="A2">
        <v>223</v>
      </c>
      <c r="B2">
        <v>48</v>
      </c>
      <c r="C2">
        <v>48</v>
      </c>
    </row>
    <row r="3" spans="1:3" ht="15">
      <c r="A3">
        <v>212</v>
      </c>
      <c r="B3">
        <v>32</v>
      </c>
      <c r="C3">
        <v>36</v>
      </c>
    </row>
    <row r="4" spans="1:3" ht="15">
      <c r="A4">
        <v>216</v>
      </c>
      <c r="B4">
        <v>60</v>
      </c>
      <c r="C4">
        <v>49</v>
      </c>
    </row>
    <row r="5" spans="1:3" ht="15">
      <c r="A5">
        <v>214</v>
      </c>
      <c r="B5">
        <v>36</v>
      </c>
      <c r="C5">
        <v>36</v>
      </c>
    </row>
    <row r="6" spans="1:3" ht="15">
      <c r="A6">
        <v>209</v>
      </c>
      <c r="B6">
        <v>40</v>
      </c>
      <c r="C6">
        <v>40</v>
      </c>
    </row>
    <row r="7" spans="1:3" ht="15">
      <c r="A7">
        <v>208</v>
      </c>
      <c r="B7">
        <v>44</v>
      </c>
      <c r="C7">
        <v>44</v>
      </c>
    </row>
    <row r="8" spans="1:3" ht="15">
      <c r="A8">
        <v>215</v>
      </c>
      <c r="B8">
        <v>40</v>
      </c>
      <c r="C8">
        <v>40</v>
      </c>
    </row>
    <row r="9" spans="1:3" ht="15">
      <c r="A9">
        <v>217</v>
      </c>
      <c r="B9">
        <v>40</v>
      </c>
      <c r="C9">
        <v>38</v>
      </c>
    </row>
    <row r="10" spans="1:3" ht="15">
      <c r="A10">
        <v>213</v>
      </c>
      <c r="B10">
        <v>56</v>
      </c>
      <c r="C10">
        <v>52</v>
      </c>
    </row>
    <row r="11" spans="1:3" ht="15">
      <c r="A11">
        <v>218</v>
      </c>
      <c r="B11">
        <v>36</v>
      </c>
      <c r="C11">
        <v>36</v>
      </c>
    </row>
    <row r="12" spans="1:3" ht="15">
      <c r="A12">
        <v>220</v>
      </c>
      <c r="B12">
        <v>44</v>
      </c>
      <c r="C12">
        <v>40</v>
      </c>
    </row>
    <row r="13" spans="1:3" ht="15">
      <c r="A13">
        <v>210</v>
      </c>
      <c r="B13">
        <v>36</v>
      </c>
      <c r="C13">
        <v>36</v>
      </c>
    </row>
    <row r="14" spans="1:3" ht="15">
      <c r="A14">
        <v>211</v>
      </c>
      <c r="B14">
        <v>48</v>
      </c>
      <c r="C14">
        <v>44</v>
      </c>
    </row>
    <row r="15" spans="1:5" ht="15">
      <c r="A15">
        <v>112</v>
      </c>
      <c r="B15">
        <v>44</v>
      </c>
      <c r="C15">
        <v>52</v>
      </c>
      <c r="D15">
        <v>40</v>
      </c>
      <c r="E15">
        <v>40</v>
      </c>
    </row>
    <row r="16" spans="1:5" ht="15">
      <c r="A16">
        <v>114</v>
      </c>
      <c r="B16">
        <v>44</v>
      </c>
      <c r="C16">
        <v>44</v>
      </c>
      <c r="D16">
        <v>36</v>
      </c>
      <c r="E16">
        <v>36</v>
      </c>
    </row>
    <row r="17" spans="1:5" ht="15">
      <c r="A17">
        <v>121</v>
      </c>
      <c r="B17">
        <v>60</v>
      </c>
      <c r="C17">
        <v>60</v>
      </c>
      <c r="D17">
        <v>48</v>
      </c>
      <c r="E17">
        <v>48</v>
      </c>
    </row>
    <row r="18" spans="1:5" ht="15">
      <c r="A18">
        <v>124</v>
      </c>
      <c r="B18">
        <v>40</v>
      </c>
      <c r="C18">
        <v>44</v>
      </c>
      <c r="D18">
        <v>44</v>
      </c>
      <c r="E18">
        <v>44</v>
      </c>
    </row>
    <row r="19" spans="1:5" ht="15">
      <c r="A19">
        <v>110</v>
      </c>
      <c r="B19">
        <v>44</v>
      </c>
      <c r="C19">
        <v>48</v>
      </c>
      <c r="D19">
        <v>40</v>
      </c>
      <c r="E19">
        <v>40</v>
      </c>
    </row>
    <row r="20" spans="1:5" ht="15">
      <c r="A20">
        <v>120</v>
      </c>
      <c r="B20">
        <v>40</v>
      </c>
      <c r="C20">
        <v>40</v>
      </c>
      <c r="D20">
        <v>44</v>
      </c>
      <c r="E20">
        <v>44</v>
      </c>
    </row>
    <row r="21" spans="1:5" ht="15">
      <c r="A21">
        <v>115</v>
      </c>
      <c r="B21">
        <v>40</v>
      </c>
      <c r="C21">
        <v>40</v>
      </c>
      <c r="D21">
        <v>36</v>
      </c>
      <c r="E21">
        <v>36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Andre</cp:lastModifiedBy>
  <cp:lastPrinted>2014-04-07T10:55:53Z</cp:lastPrinted>
  <dcterms:created xsi:type="dcterms:W3CDTF">2013-01-11T12:38:53Z</dcterms:created>
  <dcterms:modified xsi:type="dcterms:W3CDTF">2014-04-14T17:56:56Z</dcterms:modified>
  <cp:category/>
  <cp:version/>
  <cp:contentType/>
  <cp:contentStatus/>
</cp:coreProperties>
</file>