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62" activeTab="0"/>
  </bookViews>
  <sheets>
    <sheet name="160 km" sheetId="1" r:id="rId1"/>
    <sheet name="120km ad" sheetId="2" r:id="rId2"/>
    <sheet name="120km yr" sheetId="3" r:id="rId3"/>
    <sheet name="80km ad" sheetId="4" r:id="rId4"/>
    <sheet name="80km yr" sheetId="5" r:id="rId5"/>
    <sheet name="80km mirim" sheetId="6" r:id="rId6"/>
    <sheet name="curta ad" sheetId="7" r:id="rId7"/>
    <sheet name="curta yr" sheetId="8" r:id="rId8"/>
    <sheet name="Avançada" sheetId="9" r:id="rId9"/>
    <sheet name="GRADUADO" sheetId="10" r:id="rId10"/>
    <sheet name="Aberta" sheetId="11" r:id="rId11"/>
    <sheet name="Iniciante" sheetId="12" r:id="rId12"/>
    <sheet name="Paraequestre_10kms" sheetId="13" r:id="rId13"/>
    <sheet name="Paraequestre_5kms" sheetId="14" r:id="rId14"/>
    <sheet name="BPM" sheetId="15" state="hidden" r:id="rId15"/>
  </sheets>
  <definedNames/>
  <calcPr fullCalcOnLoad="1"/>
</workbook>
</file>

<file path=xl/sharedStrings.xml><?xml version="1.0" encoding="utf-8"?>
<sst xmlns="http://schemas.openxmlformats.org/spreadsheetml/2006/main" count="1794" uniqueCount="806">
  <si>
    <t>distancia</t>
  </si>
  <si>
    <t>vel max</t>
  </si>
  <si>
    <t>vel min</t>
  </si>
  <si>
    <t>tp desc</t>
  </si>
  <si>
    <t>colete</t>
  </si>
  <si>
    <t>fc1</t>
  </si>
  <si>
    <t>fc2</t>
  </si>
  <si>
    <t>fc3</t>
  </si>
  <si>
    <t>fc4</t>
  </si>
  <si>
    <t>Colocação</t>
  </si>
  <si>
    <t>Colete</t>
  </si>
  <si>
    <t>Cavaleiro</t>
  </si>
  <si>
    <t>Cavalo</t>
  </si>
  <si>
    <t>Largada</t>
  </si>
  <si>
    <t>Chegada</t>
  </si>
  <si>
    <t>Chegada 2</t>
  </si>
  <si>
    <t>Vet In</t>
  </si>
  <si>
    <t>Vet In 2</t>
  </si>
  <si>
    <t>ELIM</t>
  </si>
  <si>
    <t>Vet1</t>
  </si>
  <si>
    <t>Vel1</t>
  </si>
  <si>
    <t>FC1</t>
  </si>
  <si>
    <t>Pts1</t>
  </si>
  <si>
    <t>Vet2</t>
  </si>
  <si>
    <t>Vel2</t>
  </si>
  <si>
    <t>FC2</t>
  </si>
  <si>
    <t>Pts2</t>
  </si>
  <si>
    <t>Final</t>
  </si>
  <si>
    <t>Pts</t>
  </si>
  <si>
    <t>Tp Max</t>
  </si>
  <si>
    <t>Tp Min</t>
  </si>
  <si>
    <t>Anel 1</t>
  </si>
  <si>
    <t>Anel 2</t>
  </si>
  <si>
    <t>Adiantamento</t>
  </si>
  <si>
    <t>Pen</t>
  </si>
  <si>
    <t>Min_Ad</t>
  </si>
  <si>
    <t>Pen1</t>
  </si>
  <si>
    <t>Relargada</t>
  </si>
  <si>
    <t>Pen2</t>
  </si>
  <si>
    <t>PONTOS</t>
  </si>
  <si>
    <t>ABERTA ADULTO</t>
  </si>
  <si>
    <t>ABERTA MIRIM</t>
  </si>
  <si>
    <t>ABERTA CRIOULO</t>
  </si>
  <si>
    <t>GRADUADA ADULTO</t>
  </si>
  <si>
    <t>GRADUADA JOVEM</t>
  </si>
  <si>
    <t>GRADUADA MIRIM</t>
  </si>
  <si>
    <t>GRADUADA CRIOULO</t>
  </si>
  <si>
    <t>Min_Ad1</t>
  </si>
  <si>
    <t>ABERTA JOVEM</t>
  </si>
  <si>
    <t>Jaleco</t>
  </si>
  <si>
    <t>BPM1</t>
  </si>
  <si>
    <t>BPM2</t>
  </si>
  <si>
    <t>BPM3</t>
  </si>
  <si>
    <t>BPM4</t>
  </si>
  <si>
    <t>Elim</t>
  </si>
  <si>
    <t>Pontos</t>
  </si>
  <si>
    <t>AVANÇADO ÚNICA</t>
  </si>
  <si>
    <t>Recup Min</t>
  </si>
  <si>
    <t>Iniciante IV</t>
  </si>
  <si>
    <t>Paraequestre - 10kms IV</t>
  </si>
  <si>
    <t>Paraequestre - 10kms III</t>
  </si>
  <si>
    <t>Paraequestre - 10kms II</t>
  </si>
  <si>
    <t>Paraequestre - 10kms I</t>
  </si>
  <si>
    <t>Paraequestre - 5kms I</t>
  </si>
  <si>
    <t>Paraequestre - 5kms II</t>
  </si>
  <si>
    <t>Paraequestre - 5kms III</t>
  </si>
  <si>
    <t>Paraequestre - 5kms IV</t>
  </si>
  <si>
    <t>Iniciante Adulto</t>
  </si>
  <si>
    <t>Iniciante Jovem</t>
  </si>
  <si>
    <t>Iniciante Mirim</t>
  </si>
  <si>
    <t>2ª Etapa Campeonato Paulista 2014</t>
  </si>
  <si>
    <t>Haras Endurance</t>
  </si>
  <si>
    <t>CURTA ADULTO</t>
  </si>
  <si>
    <t>Resultado Final</t>
  </si>
  <si>
    <t>51 km</t>
  </si>
  <si>
    <t>Anel</t>
  </si>
  <si>
    <t>Vet IN</t>
  </si>
  <si>
    <t>Recup</t>
  </si>
  <si>
    <t>FC</t>
  </si>
  <si>
    <t>Vel Trilha</t>
  </si>
  <si>
    <t>Vel Anel</t>
  </si>
  <si>
    <t>Vel Media</t>
  </si>
  <si>
    <t>Rec Total</t>
  </si>
  <si>
    <t>Dif 1°</t>
  </si>
  <si>
    <t>20.51</t>
  </si>
  <si>
    <t>19.5</t>
  </si>
  <si>
    <t>PAULO DE TARSO VASCONCELLOS NETO  </t>
  </si>
  <si>
    <t>24.02</t>
  </si>
  <si>
    <t>21.4</t>
  </si>
  <si>
    <t>AF DAKAR</t>
  </si>
  <si>
    <t>20.43</t>
  </si>
  <si>
    <t>19.91</t>
  </si>
  <si>
    <t>RENATO QUAGLIATO ALVES DE ALMEIDA  </t>
  </si>
  <si>
    <t>21.98</t>
  </si>
  <si>
    <t>20.83</t>
  </si>
  <si>
    <t>Malgan HVP</t>
  </si>
  <si>
    <t>20.4</t>
  </si>
  <si>
    <t>19.52</t>
  </si>
  <si>
    <t>OSVALDO ALVES DO AMARAL FILHO  </t>
  </si>
  <si>
    <t>21.3</t>
  </si>
  <si>
    <t>20.32</t>
  </si>
  <si>
    <t>PINAMAR ENDURANCE</t>
  </si>
  <si>
    <t>20.34</t>
  </si>
  <si>
    <t>18.84</t>
  </si>
  <si>
    <t>DANIEL ABBUD HADDAD  </t>
  </si>
  <si>
    <t>20.2</t>
  </si>
  <si>
    <t>19.46</t>
  </si>
  <si>
    <t>ASTERIX QS</t>
  </si>
  <si>
    <t>19.26</t>
  </si>
  <si>
    <t>18.28</t>
  </si>
  <si>
    <t>Ariel Adjman  </t>
  </si>
  <si>
    <t>18.54</t>
  </si>
  <si>
    <t>18.4</t>
  </si>
  <si>
    <t>Amman SBV</t>
  </si>
  <si>
    <t>17.39</t>
  </si>
  <si>
    <t>16.42</t>
  </si>
  <si>
    <t>Amanda Barroso Vieira  </t>
  </si>
  <si>
    <t>20.75</t>
  </si>
  <si>
    <t>18.21</t>
  </si>
  <si>
    <t>RAVEL HPA</t>
  </si>
  <si>
    <t>17.41</t>
  </si>
  <si>
    <t>16.37</t>
  </si>
  <si>
    <t>Marcelo Saladini Vieira  </t>
  </si>
  <si>
    <t>VITTORINO RACH</t>
  </si>
  <si>
    <t>18.74</t>
  </si>
  <si>
    <t>17.89</t>
  </si>
  <si>
    <t>ALEXANDRE SANTOS</t>
  </si>
  <si>
    <t>17.77</t>
  </si>
  <si>
    <t>17.83</t>
  </si>
  <si>
    <t>TRINITY LUD FOUR</t>
  </si>
  <si>
    <t>18.93</t>
  </si>
  <si>
    <t>18.23</t>
  </si>
  <si>
    <t>CRISTIANO MESQUITA</t>
  </si>
  <si>
    <t>17.37</t>
  </si>
  <si>
    <t>17.81</t>
  </si>
  <si>
    <t>FIDALGO</t>
  </si>
  <si>
    <t>17.42</t>
  </si>
  <si>
    <t>16.24</t>
  </si>
  <si>
    <t>FABIANA CORREA DE OLIVEIRA  </t>
  </si>
  <si>
    <t>18.2</t>
  </si>
  <si>
    <t>17.11</t>
  </si>
  <si>
    <t>CAFTA DT</t>
  </si>
  <si>
    <t>17.49</t>
  </si>
  <si>
    <t>16.23</t>
  </si>
  <si>
    <t>PAULO FELIX FIGUEIRO  </t>
  </si>
  <si>
    <t>17.1</t>
  </si>
  <si>
    <t>JARMUK EL DINAR</t>
  </si>
  <si>
    <t>17.32</t>
  </si>
  <si>
    <t>16.47</t>
  </si>
  <si>
    <t>RICARDO MAIA  </t>
  </si>
  <si>
    <t>16.3</t>
  </si>
  <si>
    <t>16.39</t>
  </si>
  <si>
    <t>THORUS HEB</t>
  </si>
  <si>
    <t>17.31</t>
  </si>
  <si>
    <t>16.49</t>
  </si>
  <si>
    <t>Cesar A Calchi  </t>
  </si>
  <si>
    <t>16.27</t>
  </si>
  <si>
    <t>16.38</t>
  </si>
  <si>
    <t>LION ENDURANCE</t>
  </si>
  <si>
    <t>15.32</t>
  </si>
  <si>
    <t>14.75</t>
  </si>
  <si>
    <t>FARES AMIN NASSAR  </t>
  </si>
  <si>
    <t>15.52</t>
  </si>
  <si>
    <t>ZOUAVE MA</t>
  </si>
  <si>
    <t>17.45</t>
  </si>
  <si>
    <t>15.71</t>
  </si>
  <si>
    <t>JOSE LUIZ OLIVEIRA</t>
  </si>
  <si>
    <t>14.96</t>
  </si>
  <si>
    <t>15.35</t>
  </si>
  <si>
    <t>HUDYMIUN</t>
  </si>
  <si>
    <t>18.75</t>
  </si>
  <si>
    <t>17.27</t>
  </si>
  <si>
    <t>CECILIA GAZZOLA  </t>
  </si>
  <si>
    <t>13.5</t>
  </si>
  <si>
    <t>15.26</t>
  </si>
  <si>
    <t>VOLGA FETICHE</t>
  </si>
  <si>
    <t>16.64</t>
  </si>
  <si>
    <t>13.85</t>
  </si>
  <si>
    <t>ROGER MENDES SILVEIRA  </t>
  </si>
  <si>
    <t>14.46</t>
  </si>
  <si>
    <t>14.13</t>
  </si>
  <si>
    <t>LUA GRANDE PAULISTA</t>
  </si>
  <si>
    <t>15.63</t>
  </si>
  <si>
    <t>14.3</t>
  </si>
  <si>
    <t>PAULO FRANCISCO BORGES  </t>
  </si>
  <si>
    <t>13.78</t>
  </si>
  <si>
    <t>14.05</t>
  </si>
  <si>
    <t>FHR ROOXY</t>
  </si>
  <si>
    <t>13.81</t>
  </si>
  <si>
    <t>13.4</t>
  </si>
  <si>
    <t>MAURICIO ALVES SALLES  </t>
  </si>
  <si>
    <t>13.25</t>
  </si>
  <si>
    <t>13.33</t>
  </si>
  <si>
    <t>RSC PRUNOTTO</t>
  </si>
  <si>
    <t>11.29</t>
  </si>
  <si>
    <t>11.04</t>
  </si>
  <si>
    <t>GIAN CARLOS DE FREITAS ALVES  </t>
  </si>
  <si>
    <t>15.36</t>
  </si>
  <si>
    <t>12.73</t>
  </si>
  <si>
    <t>LAMPHUR ENDURANCE</t>
  </si>
  <si>
    <t>Não Completou</t>
  </si>
  <si>
    <t>20.45</t>
  </si>
  <si>
    <t>19.93</t>
  </si>
  <si>
    <t>VALERIA LABATE VASCONCELLOS  </t>
  </si>
  <si>
    <t>21.96</t>
  </si>
  <si>
    <t>20.84</t>
  </si>
  <si>
    <t>TOMAHAWK</t>
  </si>
  <si>
    <t>fq-la</t>
  </si>
  <si>
    <t>18.91</t>
  </si>
  <si>
    <t>18.16</t>
  </si>
  <si>
    <t>ANTONIO ALVES DE ALMEIDA  </t>
  </si>
  <si>
    <t>Pasioero Rach</t>
  </si>
  <si>
    <t>16.65</t>
  </si>
  <si>
    <t>13.89</t>
  </si>
  <si>
    <t>CARLOS MANOEL SABBADO XAVIER  </t>
  </si>
  <si>
    <t>BALA DOCE PAULISTA</t>
  </si>
  <si>
    <t>CURTA YOUNG RIDERS</t>
  </si>
  <si>
    <t>16.85</t>
  </si>
  <si>
    <t>16.46</t>
  </si>
  <si>
    <t>LETICIA AMARAL SANTOS</t>
  </si>
  <si>
    <t>16.76</t>
  </si>
  <si>
    <t>16.6</t>
  </si>
  <si>
    <t>AURORA AJR</t>
  </si>
  <si>
    <t>16.86</t>
  </si>
  <si>
    <t>15.65</t>
  </si>
  <si>
    <t>LARA HOFFMANN NASSAR  </t>
  </si>
  <si>
    <t>15.76</t>
  </si>
  <si>
    <t>15.7</t>
  </si>
  <si>
    <t>AF GURI</t>
  </si>
  <si>
    <t>16.12</t>
  </si>
  <si>
    <t>15.49</t>
  </si>
  <si>
    <t>PATRICIA FEHER BRAND  </t>
  </si>
  <si>
    <t>15.68</t>
  </si>
  <si>
    <t>15.58</t>
  </si>
  <si>
    <t>NIGER HEB</t>
  </si>
  <si>
    <t>CEI / CEN 1* ADULTO</t>
  </si>
  <si>
    <t>80 km</t>
  </si>
  <si>
    <t>18.34</t>
  </si>
  <si>
    <t>17.91</t>
  </si>
  <si>
    <t>FELIZARDO COSTA BRANDAO  </t>
  </si>
  <si>
    <t>21.76</t>
  </si>
  <si>
    <t>20.67</t>
  </si>
  <si>
    <t>19.14</t>
  </si>
  <si>
    <t>APOLO AL JAMAAL</t>
  </si>
  <si>
    <t>21.56</t>
  </si>
  <si>
    <t>19.81</t>
  </si>
  <si>
    <t>18.99</t>
  </si>
  <si>
    <t>18.31</t>
  </si>
  <si>
    <t>KLEBER ALAN ARTIOLI  </t>
  </si>
  <si>
    <t>20.31</t>
  </si>
  <si>
    <t>VG GOR FOR GIN</t>
  </si>
  <si>
    <t>22.31</t>
  </si>
  <si>
    <t>19.77</t>
  </si>
  <si>
    <t>19.02</t>
  </si>
  <si>
    <t>RENATA SABINO SALVADOR  </t>
  </si>
  <si>
    <t>20.21</t>
  </si>
  <si>
    <t>19.42</t>
  </si>
  <si>
    <t>18.87</t>
  </si>
  <si>
    <t>LG BE NAOMI</t>
  </si>
  <si>
    <t>19.17</t>
  </si>
  <si>
    <t>18.96</t>
  </si>
  <si>
    <t>18.68</t>
  </si>
  <si>
    <t>18.07</t>
  </si>
  <si>
    <t>ANTONIO MARCELINO GOMES NETO  </t>
  </si>
  <si>
    <t>18.47</t>
  </si>
  <si>
    <t>17.66</t>
  </si>
  <si>
    <t>17.87</t>
  </si>
  <si>
    <t>ARCERNAR VE</t>
  </si>
  <si>
    <t>18.05</t>
  </si>
  <si>
    <t>18.46</t>
  </si>
  <si>
    <t>17.28</t>
  </si>
  <si>
    <t>RACHEL MARTINS RENNO  </t>
  </si>
  <si>
    <t>16.89</t>
  </si>
  <si>
    <t>16.15</t>
  </si>
  <si>
    <t>16.72</t>
  </si>
  <si>
    <t>KANDINSKY K</t>
  </si>
  <si>
    <t>16.25</t>
  </si>
  <si>
    <t>16.58</t>
  </si>
  <si>
    <t>18.08</t>
  </si>
  <si>
    <t>17.23</t>
  </si>
  <si>
    <t>CARLOS LUIS C. MAIA  </t>
  </si>
  <si>
    <t>16.9</t>
  </si>
  <si>
    <t>16.33</t>
  </si>
  <si>
    <t>16.78</t>
  </si>
  <si>
    <t>VENDIKAR RACH</t>
  </si>
  <si>
    <t>15.99</t>
  </si>
  <si>
    <t>16.54</t>
  </si>
  <si>
    <t>DIEGO MORTATTI  </t>
  </si>
  <si>
    <t>15.22</t>
  </si>
  <si>
    <t>15.92</t>
  </si>
  <si>
    <t>PIVA ENDURANCE</t>
  </si>
  <si>
    <t>16.21</t>
  </si>
  <si>
    <t>16.01</t>
  </si>
  <si>
    <t>19.05</t>
  </si>
  <si>
    <t>17.99</t>
  </si>
  <si>
    <t>ALESSANDRA RIBEIRO LUCENA  </t>
  </si>
  <si>
    <t>16.31</t>
  </si>
  <si>
    <t>15.33</t>
  </si>
  <si>
    <t>SIR LANCELOT CVV</t>
  </si>
  <si>
    <t>14.45</t>
  </si>
  <si>
    <t>15.89</t>
  </si>
  <si>
    <t>17.59</t>
  </si>
  <si>
    <t>16.91</t>
  </si>
  <si>
    <t>JONAS SAMPAIO RATTI  </t>
  </si>
  <si>
    <t>15.51</t>
  </si>
  <si>
    <t>14.95</t>
  </si>
  <si>
    <t>15.9</t>
  </si>
  <si>
    <t>KING ARTHUR CVV</t>
  </si>
  <si>
    <t>15.67</t>
  </si>
  <si>
    <t>15.83</t>
  </si>
  <si>
    <t>15.21</t>
  </si>
  <si>
    <t>14.74</t>
  </si>
  <si>
    <t>CLAUDIO ROBERTO BAGAROLLI  </t>
  </si>
  <si>
    <t>14.99</t>
  </si>
  <si>
    <t>14.33</t>
  </si>
  <si>
    <t>14.54</t>
  </si>
  <si>
    <t>RITA HEB</t>
  </si>
  <si>
    <t>19.53</t>
  </si>
  <si>
    <t>15.75</t>
  </si>
  <si>
    <t>17.69</t>
  </si>
  <si>
    <t>16.77</t>
  </si>
  <si>
    <t>GUILHERME NUNES  </t>
  </si>
  <si>
    <t>15.64</t>
  </si>
  <si>
    <t>14.9</t>
  </si>
  <si>
    <t>15.81</t>
  </si>
  <si>
    <t>DALLYANO HNP</t>
  </si>
  <si>
    <t>15.14</t>
  </si>
  <si>
    <t>15.6</t>
  </si>
  <si>
    <t>13.95</t>
  </si>
  <si>
    <t>MAURICIO DE CARVALHO SILVA  </t>
  </si>
  <si>
    <t>15.39</t>
  </si>
  <si>
    <t>14.08</t>
  </si>
  <si>
    <t>SISTINA VAN RYAD</t>
  </si>
  <si>
    <t>18.44</t>
  </si>
  <si>
    <t>17.64</t>
  </si>
  <si>
    <t>MANOEL RODRIGUES ALVES  </t>
  </si>
  <si>
    <t>17.35</t>
  </si>
  <si>
    <t>16.61</t>
  </si>
  <si>
    <t>17.12</t>
  </si>
  <si>
    <t>SETPOINT HEB</t>
  </si>
  <si>
    <t>10.86</t>
  </si>
  <si>
    <t>14.6</t>
  </si>
  <si>
    <t>18.79</t>
  </si>
  <si>
    <t>18.1</t>
  </si>
  <si>
    <t>DIEGO ANTONIO DA SILVA  </t>
  </si>
  <si>
    <t>18.71</t>
  </si>
  <si>
    <t>17.76</t>
  </si>
  <si>
    <t>17.93</t>
  </si>
  <si>
    <t>BARBADE DE FLORIPA</t>
  </si>
  <si>
    <t>14.35</t>
  </si>
  <si>
    <t>16.68</t>
  </si>
  <si>
    <t>19.04</t>
  </si>
  <si>
    <t>18.02</t>
  </si>
  <si>
    <t>MARTIN TAVARES MASTRANGELO  </t>
  </si>
  <si>
    <t>20.73</t>
  </si>
  <si>
    <t>18.63</t>
  </si>
  <si>
    <t>ACUCENA DO GUARITA</t>
  </si>
  <si>
    <t>15.13</t>
  </si>
  <si>
    <t>TELMO JOSE SOUSA GOIS  </t>
  </si>
  <si>
    <t>14.62</t>
  </si>
  <si>
    <t>14.68</t>
  </si>
  <si>
    <t>RL ATHENAS</t>
  </si>
  <si>
    <t>15.2</t>
  </si>
  <si>
    <t>FABRÍCIO ALVARES BAGAROLLI  </t>
  </si>
  <si>
    <t>14.79</t>
  </si>
  <si>
    <t>14.2</t>
  </si>
  <si>
    <t>14.55</t>
  </si>
  <si>
    <t>KOHEILAN DOMINIKA P</t>
  </si>
  <si>
    <t>retirou</t>
  </si>
  <si>
    <t>17.7</t>
  </si>
  <si>
    <t>VALTER TOLEDO WOERLE  </t>
  </si>
  <si>
    <t>DONIZETE ENDURANCE</t>
  </si>
  <si>
    <t>CEI / CEN 1* YOUNG R</t>
  </si>
  <si>
    <t>18.39</t>
  </si>
  <si>
    <t>17.84</t>
  </si>
  <si>
    <t>Luiz Felipe Pupo Galvão Rossi  </t>
  </si>
  <si>
    <t>19.35</t>
  </si>
  <si>
    <t>18.64</t>
  </si>
  <si>
    <t>CZAR</t>
  </si>
  <si>
    <t>22.36</t>
  </si>
  <si>
    <t>19.29</t>
  </si>
  <si>
    <t>15.84</t>
  </si>
  <si>
    <t>GIULIA MESSINA SANTOS  </t>
  </si>
  <si>
    <t>14.67</t>
  </si>
  <si>
    <t>15.09</t>
  </si>
  <si>
    <t>MAGDAN RAISSA</t>
  </si>
  <si>
    <t>19.1</t>
  </si>
  <si>
    <t>16.11</t>
  </si>
  <si>
    <t>15.53</t>
  </si>
  <si>
    <t>TIAGO ESTEVS DE OLIVEIRA CESAR  </t>
  </si>
  <si>
    <t>14.83</t>
  </si>
  <si>
    <t>14.39</t>
  </si>
  <si>
    <t>ALFAZEMA DO GUARITA</t>
  </si>
  <si>
    <t>15.94</t>
  </si>
  <si>
    <t>15.82</t>
  </si>
  <si>
    <t>15.57</t>
  </si>
  <si>
    <t>GABRIELA CARVALHO M DE ABREU</t>
  </si>
  <si>
    <t>14.86</t>
  </si>
  <si>
    <t>14.48</t>
  </si>
  <si>
    <t>15.02</t>
  </si>
  <si>
    <t>CHAMBORD ENDURANCE</t>
  </si>
  <si>
    <t>15.93</t>
  </si>
  <si>
    <t>15.28</t>
  </si>
  <si>
    <t>17.85</t>
  </si>
  <si>
    <t>NATALIA MESSIAS  </t>
  </si>
  <si>
    <t>8.47</t>
  </si>
  <si>
    <t>7.37</t>
  </si>
  <si>
    <t>10.58</t>
  </si>
  <si>
    <t>KOHEILAN XIII-1 OPRAH P</t>
  </si>
  <si>
    <t>fq-me tr</t>
  </si>
  <si>
    <t>17.43</t>
  </si>
  <si>
    <t>REGINA WOERLE  </t>
  </si>
  <si>
    <t>16.35</t>
  </si>
  <si>
    <t>PANAMERICANO ENDURANCE</t>
  </si>
  <si>
    <t>18.41</t>
  </si>
  <si>
    <t>17.86</t>
  </si>
  <si>
    <t>LUCIANA REHDER TOLEDO  </t>
  </si>
  <si>
    <t>EWANDER RACH</t>
  </si>
  <si>
    <t>CEN 1* MIRIM</t>
  </si>
  <si>
    <t>16.18</t>
  </si>
  <si>
    <t>DANIELA LABATE VASCONCELLOS  </t>
  </si>
  <si>
    <t>14.29</t>
  </si>
  <si>
    <t>14.97</t>
  </si>
  <si>
    <t>COLIN VLV</t>
  </si>
  <si>
    <t>12.13</t>
  </si>
  <si>
    <t>13.99</t>
  </si>
  <si>
    <t>FEI</t>
  </si>
  <si>
    <t>CEI 2* ADULTO</t>
  </si>
  <si>
    <t>120 km</t>
  </si>
  <si>
    <t>18.17</t>
  </si>
  <si>
    <t>LEONARDO DE CARVALHO BARBOSA  </t>
  </si>
  <si>
    <t>18.32</t>
  </si>
  <si>
    <t>AYALLA HNP</t>
  </si>
  <si>
    <t>19.23</t>
  </si>
  <si>
    <t>18.62</t>
  </si>
  <si>
    <t>18.19</t>
  </si>
  <si>
    <t>18.78</t>
  </si>
  <si>
    <t>17.96</t>
  </si>
  <si>
    <t>PEDRO STEFANI MARINO  </t>
  </si>
  <si>
    <t>18.26</t>
  </si>
  <si>
    <t>RSC Dixi</t>
  </si>
  <si>
    <t>18.36</t>
  </si>
  <si>
    <t>17.9</t>
  </si>
  <si>
    <t>19.18</t>
  </si>
  <si>
    <t>17.4</t>
  </si>
  <si>
    <t>RAFAEL SABINO SALVADOR  </t>
  </si>
  <si>
    <t>17.73</t>
  </si>
  <si>
    <t>17.34</t>
  </si>
  <si>
    <t>S M LA TURCA</t>
  </si>
  <si>
    <t>19.57</t>
  </si>
  <si>
    <t>18.57</t>
  </si>
  <si>
    <t>17.67</t>
  </si>
  <si>
    <t>18.95</t>
  </si>
  <si>
    <t>17.72</t>
  </si>
  <si>
    <t>17.36</t>
  </si>
  <si>
    <t>ANDRE VIDIZ  </t>
  </si>
  <si>
    <t>17.57</t>
  </si>
  <si>
    <t>17.3</t>
  </si>
  <si>
    <t>RAKASSA ENDURANCE</t>
  </si>
  <si>
    <t>17.94</t>
  </si>
  <si>
    <t>17.38</t>
  </si>
  <si>
    <t>17.18</t>
  </si>
  <si>
    <t>17.48</t>
  </si>
  <si>
    <t>17.21</t>
  </si>
  <si>
    <t>17.03</t>
  </si>
  <si>
    <t>16.63</t>
  </si>
  <si>
    <t>LEO STEINBRUCH</t>
  </si>
  <si>
    <t>17.08</t>
  </si>
  <si>
    <t>HALPERN ENDURANCE</t>
  </si>
  <si>
    <t>17.68</t>
  </si>
  <si>
    <t>17.22</t>
  </si>
  <si>
    <t>17.17</t>
  </si>
  <si>
    <t>16.45</t>
  </si>
  <si>
    <t>THIAGO NASTAS HAIDAR  </t>
  </si>
  <si>
    <t>16.66</t>
  </si>
  <si>
    <t>16.55</t>
  </si>
  <si>
    <t>LUSTAU ENDURANCE</t>
  </si>
  <si>
    <t>17.63</t>
  </si>
  <si>
    <t>16.62</t>
  </si>
  <si>
    <t>16.67</t>
  </si>
  <si>
    <t>16.92</t>
  </si>
  <si>
    <t>16.73</t>
  </si>
  <si>
    <t>16.17</t>
  </si>
  <si>
    <t>HIGOR DE MARCHI</t>
  </si>
  <si>
    <t>16.44</t>
  </si>
  <si>
    <t>RSC HAMMER</t>
  </si>
  <si>
    <t>16.82</t>
  </si>
  <si>
    <t>16.34</t>
  </si>
  <si>
    <t>17.56</t>
  </si>
  <si>
    <t>16.57</t>
  </si>
  <si>
    <t>18.25</t>
  </si>
  <si>
    <t>17.8</t>
  </si>
  <si>
    <t>JOSE ANTONIO DA SILVA MACHADO  </t>
  </si>
  <si>
    <t>17.79</t>
  </si>
  <si>
    <t>SB TAWIL</t>
  </si>
  <si>
    <t>17.61</t>
  </si>
  <si>
    <t>17.74</t>
  </si>
  <si>
    <t>19.2</t>
  </si>
  <si>
    <t>16.93</t>
  </si>
  <si>
    <t>LUCAS MANETTA B. DE LANA  </t>
  </si>
  <si>
    <t>18.04</t>
  </si>
  <si>
    <t>17.33</t>
  </si>
  <si>
    <t>Kobay Acan</t>
  </si>
  <si>
    <t>18.38</t>
  </si>
  <si>
    <t>15.91</t>
  </si>
  <si>
    <t>16.74</t>
  </si>
  <si>
    <t>13.2</t>
  </si>
  <si>
    <t>11.06</t>
  </si>
  <si>
    <t>15.18</t>
  </si>
  <si>
    <t>18.24</t>
  </si>
  <si>
    <t>ANA CARLA MACIEL  </t>
  </si>
  <si>
    <t>17.78</t>
  </si>
  <si>
    <t>RL QUALITY CHAYENNE</t>
  </si>
  <si>
    <t>17.55</t>
  </si>
  <si>
    <t>CARLOS AUGUSTO AMARAL PAES DE BARROS  </t>
  </si>
  <si>
    <t>17.19</t>
  </si>
  <si>
    <t>RACHEL ENDURANCE</t>
  </si>
  <si>
    <t>16.52</t>
  </si>
  <si>
    <t>16.99</t>
  </si>
  <si>
    <t>17.16</t>
  </si>
  <si>
    <t>CHRISTINA ROCHA (MARIA CHRISTINA L.S.L.PASSARO)  </t>
  </si>
  <si>
    <t>RSC NATACHA</t>
  </si>
  <si>
    <t>el - trilha</t>
  </si>
  <si>
    <t>CEI 2* YOUNG RIDERS</t>
  </si>
  <si>
    <t>18.52</t>
  </si>
  <si>
    <t>JOSE CAIO FRISONI VAZ GUIMARAES  </t>
  </si>
  <si>
    <t>18.3</t>
  </si>
  <si>
    <t>17.88</t>
  </si>
  <si>
    <t>VG FAME</t>
  </si>
  <si>
    <t>17.25</t>
  </si>
  <si>
    <t>17.58</t>
  </si>
  <si>
    <t>18.33</t>
  </si>
  <si>
    <t>17.53</t>
  </si>
  <si>
    <t>16.83</t>
  </si>
  <si>
    <t>TIAGO MANETTA B. DE LANA  </t>
  </si>
  <si>
    <t>18.03</t>
  </si>
  <si>
    <t>Faryd HNP</t>
  </si>
  <si>
    <t>16.4</t>
  </si>
  <si>
    <t>16.88</t>
  </si>
  <si>
    <t>16.08</t>
  </si>
  <si>
    <t>FERNANDA CARVALHO MOREIRA DE ABREU  </t>
  </si>
  <si>
    <t>16.36</t>
  </si>
  <si>
    <t>15.85</t>
  </si>
  <si>
    <t>ZEPHYR EL JAMAAL</t>
  </si>
  <si>
    <t>15.78</t>
  </si>
  <si>
    <t>15.59</t>
  </si>
  <si>
    <t>15.74</t>
  </si>
  <si>
    <t>16.79</t>
  </si>
  <si>
    <t>MARCELO PANTEL VIANNA  </t>
  </si>
  <si>
    <t>17.06</t>
  </si>
  <si>
    <t>ZINGARO RACH</t>
  </si>
  <si>
    <t>16.04</t>
  </si>
  <si>
    <t>15.29</t>
  </si>
  <si>
    <t>fq-me</t>
  </si>
  <si>
    <t>15.47</t>
  </si>
  <si>
    <t>13.76</t>
  </si>
  <si>
    <t>15.86</t>
  </si>
  <si>
    <t>17.54</t>
  </si>
  <si>
    <t>LEONARDO LABATE VASCONCELLOS  </t>
  </si>
  <si>
    <t>16.06</t>
  </si>
  <si>
    <t>15.37</t>
  </si>
  <si>
    <t>IRAN CRH</t>
  </si>
  <si>
    <t>13.9</t>
  </si>
  <si>
    <t>15.38</t>
  </si>
  <si>
    <t>CEI 3*</t>
  </si>
  <si>
    <t>160 km</t>
  </si>
  <si>
    <t>15.46</t>
  </si>
  <si>
    <t>RODRIGO MOREIRA BARRETO  </t>
  </si>
  <si>
    <t>15.4</t>
  </si>
  <si>
    <t>15.31</t>
  </si>
  <si>
    <t>AVIGNON ENDURANCE</t>
  </si>
  <si>
    <t>15.66</t>
  </si>
  <si>
    <t>15.34</t>
  </si>
  <si>
    <t>15.11</t>
  </si>
  <si>
    <t>15.62</t>
  </si>
  <si>
    <t>18.01</t>
  </si>
  <si>
    <t>15.45</t>
  </si>
  <si>
    <t>15.19</t>
  </si>
  <si>
    <t>RODRIGO AZZARI BENEPLACITO  </t>
  </si>
  <si>
    <t>15.69</t>
  </si>
  <si>
    <t>15.25</t>
  </si>
  <si>
    <t>NABILO ENDURANCE</t>
  </si>
  <si>
    <t>15.56</t>
  </si>
  <si>
    <t>15.1</t>
  </si>
  <si>
    <t>15.23</t>
  </si>
  <si>
    <t>18.12</t>
  </si>
  <si>
    <t>PEDRO GODIN  </t>
  </si>
  <si>
    <t>FORMULA ENDURANCE</t>
  </si>
  <si>
    <t>14.71</t>
  </si>
  <si>
    <t>15.12</t>
  </si>
  <si>
    <t>16.1</t>
  </si>
  <si>
    <t>18.35</t>
  </si>
  <si>
    <t>15.48</t>
  </si>
  <si>
    <t>18.83</t>
  </si>
  <si>
    <t>VALTER JOSE PASCOTTO �</t>
  </si>
  <si>
    <t>BOLINHA</t>
  </si>
  <si>
    <t>Antonio dos Santos  </t>
  </si>
  <si>
    <t>TOUCHAHNA MHD</t>
  </si>
  <si>
    <t>FABIO RAMAZZINI BECHARA  </t>
  </si>
  <si>
    <t>PANTERA</t>
  </si>
  <si>
    <t>HENRIQUE PINTO LIMA GARCIA  </t>
  </si>
  <si>
    <t>NNL ALL THE WAY</t>
  </si>
  <si>
    <t>MARCOS DIAS BAPTISTA SOUZA  </t>
  </si>
  <si>
    <t>CHASQUE CAMPANERO</t>
  </si>
  <si>
    <t>MARIANNA MIETTO MENDES  </t>
  </si>
  <si>
    <t>DRAKKAR MOR GAZEK</t>
  </si>
  <si>
    <t>Ayo Miranda Mendes  </t>
  </si>
  <si>
    <t>SALMÃO DE PAI PASSO</t>
  </si>
  <si>
    <t>LÉO STEINBRUCH  </t>
  </si>
  <si>
    <t>MARENGO</t>
  </si>
  <si>
    <t>ADRIANO FRANCISCO DOS SANTOS  </t>
  </si>
  <si>
    <t>BESEROL ENDURANCE</t>
  </si>
  <si>
    <t>SILVIO CESARINO  </t>
  </si>
  <si>
    <t>USAIN HEB</t>
  </si>
  <si>
    <t>SAMUEL GOMES</t>
  </si>
  <si>
    <t>VICKING</t>
  </si>
  <si>
    <t>ALEXANDRE ZAHR RAZUCK  </t>
  </si>
  <si>
    <t>FORMOSA</t>
  </si>
  <si>
    <t>NATASHA AS</t>
  </si>
  <si>
    <t>RITA DE CÁSSIA MARTE DE ARRUDA SAMPAIO  </t>
  </si>
  <si>
    <t>Basra SBV</t>
  </si>
  <si>
    <t>Antonio Malta de Alencar Neto  </t>
  </si>
  <si>
    <t>Saiph SBV</t>
  </si>
  <si>
    <t>KETHER ARRUDA �</t>
  </si>
  <si>
    <t>SHERAZADE</t>
  </si>
  <si>
    <t>OLAVO MACIEL</t>
  </si>
  <si>
    <t>PIMENTINHA</t>
  </si>
  <si>
    <t>MONICA VIDIZ</t>
  </si>
  <si>
    <t>NUIT ENDURANCE</t>
  </si>
  <si>
    <t>SAMUEL CLERMANN  </t>
  </si>
  <si>
    <t>TIGRESA HEB</t>
  </si>
  <si>
    <t>RAFAEL DIDIER RAZUCK �</t>
  </si>
  <si>
    <t>GRAN LULALA KAYENE</t>
  </si>
  <si>
    <t>EDUARDA SILVEIRA NUNES  </t>
  </si>
  <si>
    <t>WN KAMALEK</t>
  </si>
  <si>
    <t>ISADORA GEANINE �</t>
  </si>
  <si>
    <t>HUSH</t>
  </si>
  <si>
    <t>ISABELA POGGETTI GARCIA  </t>
  </si>
  <si>
    <t>TROVAO</t>
  </si>
  <si>
    <t>DIANA STEINBRUCH  </t>
  </si>
  <si>
    <t>KIROV DA BARRA</t>
  </si>
  <si>
    <t>ISABELA STEINBRUCH  </t>
  </si>
  <si>
    <t>MARIAH</t>
  </si>
  <si>
    <t>MILTON GONÇALVES JUNIOR  </t>
  </si>
  <si>
    <t>BLACK</t>
  </si>
  <si>
    <t>CASSIA MARIA COSTA VENTURA  </t>
  </si>
  <si>
    <t>VERITÁS</t>
  </si>
  <si>
    <t>SERGIO LEITE DA SILVA FILHO  </t>
  </si>
  <si>
    <t>AGATHA</t>
  </si>
  <si>
    <t>JOSEANE FREITAS  </t>
  </si>
  <si>
    <t>ÍNDIO II</t>
  </si>
  <si>
    <t>CLAUDIO BELTRAME  </t>
  </si>
  <si>
    <t>BUGUI</t>
  </si>
  <si>
    <t>Moacir N. Marte  </t>
  </si>
  <si>
    <t>Aden SBV</t>
  </si>
  <si>
    <t>Claudia Pirani  </t>
  </si>
  <si>
    <t>Lacmé</t>
  </si>
  <si>
    <t>marilia artimonte rocca  </t>
  </si>
  <si>
    <t>OLIVER RACH</t>
  </si>
  <si>
    <t>AUDE BEURDOUCHE MACHADO �</t>
  </si>
  <si>
    <t>EKSOTIKA RACH</t>
  </si>
  <si>
    <t>CAROLINA ROCCA BORGES  </t>
  </si>
  <si>
    <t>DORRIAN</t>
  </si>
  <si>
    <t>YASMIN LUARA CORR�A GALASSO �</t>
  </si>
  <si>
    <t>MADRUGADA ENDURANCE</t>
  </si>
  <si>
    <t>NICOLAS PIRES DINIZ DE SOUZA PEREIRA  </t>
  </si>
  <si>
    <t>INSTAR</t>
  </si>
  <si>
    <t>IAN SHIKI DE PAIVA �</t>
  </si>
  <si>
    <t>PICACHU</t>
  </si>
  <si>
    <t>JOAO PEDRO ERRITO MOREIRA �</t>
  </si>
  <si>
    <t>SMOKE BRAVO</t>
  </si>
  <si>
    <t>1ª</t>
  </si>
  <si>
    <t>2ª</t>
  </si>
  <si>
    <t>8ª</t>
  </si>
  <si>
    <t>6ª</t>
  </si>
  <si>
    <t>7ª</t>
  </si>
  <si>
    <t>9ª</t>
  </si>
  <si>
    <t>3ª</t>
  </si>
  <si>
    <t>5ª</t>
  </si>
  <si>
    <t>4ª</t>
  </si>
  <si>
    <t>12ª</t>
  </si>
  <si>
    <t>13ª</t>
  </si>
  <si>
    <t>14ª</t>
  </si>
  <si>
    <t>15ª</t>
  </si>
  <si>
    <t>16ª</t>
  </si>
  <si>
    <t>17ª</t>
  </si>
  <si>
    <t>ff</t>
  </si>
  <si>
    <t>MARIANA PAIVA ROSSATO  </t>
  </si>
  <si>
    <t>CLARICE MONTANARI RAMOS  </t>
  </si>
  <si>
    <t>JAGUAR</t>
  </si>
  <si>
    <t>HENRIQUE OLIVEIRA DA SILVA  </t>
  </si>
  <si>
    <t>SHERAZARD</t>
  </si>
  <si>
    <t>JOÃO MÁRCIO DOS SANTOS RIOS JÚNIOR  </t>
  </si>
  <si>
    <t>PRINCESA</t>
  </si>
  <si>
    <t>JOÃO VITOR RIBEIRO DE SOUZA PENTEADO  </t>
  </si>
  <si>
    <t>AGHATA</t>
  </si>
  <si>
    <t>GUILHERME CAPELAS FRUCHI  </t>
  </si>
  <si>
    <t>MISTER BLACK</t>
  </si>
  <si>
    <t>HERMANO RANIERI CARDOSO  </t>
  </si>
  <si>
    <t>ALEXANDRE DONIZETE RIBEIRO MARTINS  </t>
  </si>
  <si>
    <t>RYAN APARECIDO DOS SANTOS OLIVEIRA  </t>
  </si>
  <si>
    <t>GAROTA</t>
  </si>
  <si>
    <t>GUILHERME MENDES ALAMINO  </t>
  </si>
  <si>
    <t>CACIQUE</t>
  </si>
  <si>
    <t>PEDRO HENRIQUE INDALECIO DE SOUZA  </t>
  </si>
  <si>
    <t>TESOURO</t>
  </si>
  <si>
    <t>ADALTO ALVES  </t>
  </si>
  <si>
    <t>PÉ DE PANO ENDURANCE</t>
  </si>
  <si>
    <t>KUALA ENDURANCE</t>
  </si>
  <si>
    <t>MARCOS ROBERTO ALVES  </t>
  </si>
  <si>
    <t>SHAGYA II ENDURANCE</t>
  </si>
  <si>
    <t>RÓGER MENDES SILVEIRA  </t>
  </si>
  <si>
    <t>SOÑADORA LA INVERNADA</t>
  </si>
  <si>
    <t>ANTONIO MARCELINO</t>
  </si>
  <si>
    <t>SAMANTHA HBV</t>
  </si>
  <si>
    <t>PERDONAME LA INVERNADA</t>
  </si>
  <si>
    <t>KARINA RIBEIRO  </t>
  </si>
  <si>
    <t>ALANI ALBAR</t>
  </si>
  <si>
    <t>FRANCISCO DE SALLES DE OLIVEIRA CESAR NETO  </t>
  </si>
  <si>
    <t>KOLYN HCF</t>
  </si>
  <si>
    <t>PATRICIA BICUDO BARBOSA  </t>
  </si>
  <si>
    <t>SHAULA FDC</t>
  </si>
  <si>
    <t>SÉRGIO CINTRA  </t>
  </si>
  <si>
    <t>COKAR</t>
  </si>
  <si>
    <t>LIRA ENDURANCE</t>
  </si>
  <si>
    <t>ANA ELISA ALVES DE LIMA MORAES BARROS  </t>
  </si>
  <si>
    <t>FADEL RACH</t>
  </si>
  <si>
    <t>ALEXANDRE CREPALDI</t>
  </si>
  <si>
    <t>LAMIA CRH</t>
  </si>
  <si>
    <t>SERGIO IASI  </t>
  </si>
  <si>
    <t>BENEZUELA ENDURANCE</t>
  </si>
  <si>
    <t>MARCELO TARASANTCHI  </t>
  </si>
  <si>
    <t>KORTINA HCF</t>
  </si>
  <si>
    <t>Eduardo Margara da Silva  </t>
  </si>
  <si>
    <t>SHIEK</t>
  </si>
  <si>
    <t>GUSTAVO E. O. CESAR  </t>
  </si>
  <si>
    <t>MARIO THOMAS GARFIAS  </t>
  </si>
  <si>
    <t>RSC EL HAZZADD</t>
  </si>
  <si>
    <t>Roberto Alves de Lima</t>
  </si>
  <si>
    <t>ELENA</t>
  </si>
  <si>
    <t>JULIANO EXPEDITO VELOSO  </t>
  </si>
  <si>
    <t>HSK ZIDANE</t>
  </si>
  <si>
    <t>RSC MONALISA</t>
  </si>
  <si>
    <t>Paola Panazzolo Salles  </t>
  </si>
  <si>
    <t>GLADIADOR DA BARRA</t>
  </si>
  <si>
    <t>ALEX CASTRO  </t>
  </si>
  <si>
    <t>ELDAREK</t>
  </si>
  <si>
    <t>WALTER MALERONKA  </t>
  </si>
  <si>
    <t>NEMUNAS</t>
  </si>
  <si>
    <t>EDUARDO POLICASTRO  </t>
  </si>
  <si>
    <t>KANN</t>
  </si>
  <si>
    <t>FRANCISCO AZEVEDO DE ARRUDA SAMPIO  </t>
  </si>
  <si>
    <t>Acaso</t>
  </si>
  <si>
    <t>LUIZ GUSTAVO MARTE DE ARRUDA SAMPAIO  </t>
  </si>
  <si>
    <t>El Faiyum SBV</t>
  </si>
  <si>
    <t>NAIRA PESCE DIAS  </t>
  </si>
  <si>
    <t>El Kebir SBV</t>
  </si>
  <si>
    <t>EL GAZAAL DINN RET</t>
  </si>
  <si>
    <t>Leticia Buldrini de Alencar  </t>
  </si>
  <si>
    <t>Aristarco</t>
  </si>
  <si>
    <t>QUENN VICTORY HEB</t>
  </si>
  <si>
    <t>THIAGO MARTINS �</t>
  </si>
  <si>
    <t>SAN JOSE PENELOPE</t>
  </si>
  <si>
    <t>MARCELO KIGNEL</t>
  </si>
  <si>
    <t>VAGNER DOS SANTOS</t>
  </si>
  <si>
    <t>VOGUE TRIO</t>
  </si>
  <si>
    <t>VERIDIANA BALASSA  </t>
  </si>
  <si>
    <t>MAGICO ENDURANCE</t>
  </si>
  <si>
    <t>DUBAI</t>
  </si>
  <si>
    <t>NINA ESTER ZATERKA KIGNEL  </t>
  </si>
  <si>
    <t>LION</t>
  </si>
  <si>
    <t>ELISA S. PENNA CHAVES  </t>
  </si>
  <si>
    <t>HMR EL DEB ARINA</t>
  </si>
  <si>
    <t>HANNA DEL RET</t>
  </si>
  <si>
    <t>POWER VLV</t>
  </si>
  <si>
    <t>x</t>
  </si>
  <si>
    <t>ANDERSON MACHADO  </t>
  </si>
  <si>
    <t>JARROS DARA</t>
  </si>
  <si>
    <t>RENATO BENEPLACITO  </t>
  </si>
  <si>
    <t>ABDULL</t>
  </si>
  <si>
    <t>HIGOR DE MARCHI  </t>
  </si>
  <si>
    <t>HDM BAGDA</t>
  </si>
  <si>
    <t>ALEXANDRE DOS SANTOS PINTO  </t>
  </si>
  <si>
    <t>HDM GIGANTE</t>
  </si>
  <si>
    <t>GIULIA MESSINA  </t>
  </si>
  <si>
    <t>RSC EL LADENN</t>
  </si>
  <si>
    <t>SILVIA MARIA EGUCHI  </t>
  </si>
  <si>
    <t>PAPA-LEGUAS</t>
  </si>
  <si>
    <t>RICARDO SHIMOHIRAO  </t>
  </si>
  <si>
    <t>HFE AMETISTA DI RUBAJ</t>
  </si>
  <si>
    <t>CINTHIA SHIMOHIRAO TAKEI  </t>
  </si>
  <si>
    <t>HFE BABY DI RUBAJ</t>
  </si>
  <si>
    <t>AMBICIOSO DA NATA</t>
  </si>
  <si>
    <t>HENRIQUE SHIMOHIRAO</t>
  </si>
  <si>
    <t>HFE ATOL DI RUBAJ</t>
  </si>
  <si>
    <t>JOSÉ PESSANHA FILHO  </t>
  </si>
  <si>
    <t>AZIR SBV</t>
  </si>
  <si>
    <t>GUILHERME FERREIRA SANTOS  </t>
  </si>
  <si>
    <t>MANARI</t>
  </si>
  <si>
    <t>ALBERTO FIGUEIREDO NETO  </t>
  </si>
  <si>
    <t>JALES CRH</t>
  </si>
  <si>
    <t>RENATO MORAES BICALHO DE LANA  </t>
  </si>
  <si>
    <t>FENDZY SERONDELLA</t>
  </si>
  <si>
    <t>VOLTAIRE DA BARRA</t>
  </si>
  <si>
    <t>elim</t>
  </si>
  <si>
    <t>Col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</si>
</sst>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[$-F400]h:mm:ss\ AM/PM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rgb="FFFFFFFF"/>
      <name val="Calibri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32" borderId="0" xfId="0" applyFill="1" applyAlignment="1">
      <alignment/>
    </xf>
    <xf numFmtId="21" fontId="0" fillId="32" borderId="0" xfId="0" applyNumberFormat="1" applyFill="1" applyAlignment="1">
      <alignment/>
    </xf>
    <xf numFmtId="21" fontId="0" fillId="0" borderId="0" xfId="0" applyNumberFormat="1" applyFill="1" applyAlignment="1">
      <alignment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33" borderId="0" xfId="0" applyFill="1" applyAlignment="1">
      <alignment/>
    </xf>
    <xf numFmtId="173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1" fontId="3" fillId="0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wrapText="1"/>
    </xf>
    <xf numFmtId="21" fontId="43" fillId="34" borderId="10" xfId="0" applyNumberFormat="1" applyFont="1" applyFill="1" applyBorder="1" applyAlignment="1">
      <alignment wrapText="1"/>
    </xf>
    <xf numFmtId="0" fontId="43" fillId="34" borderId="1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0" fontId="7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21" fontId="43" fillId="34" borderId="10" xfId="0" applyNumberFormat="1" applyFont="1" applyFill="1" applyBorder="1" applyAlignment="1">
      <alignment horizontal="center" wrapText="1"/>
    </xf>
    <xf numFmtId="0" fontId="8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21" fontId="0" fillId="34" borderId="0" xfId="0" applyNumberFormat="1" applyFill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2" fontId="0" fillId="34" borderId="0" xfId="0" applyNumberFormat="1" applyFill="1" applyAlignment="1">
      <alignment/>
    </xf>
    <xf numFmtId="21" fontId="3" fillId="34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21" fontId="43" fillId="35" borderId="10" xfId="0" applyNumberFormat="1" applyFont="1" applyFill="1" applyBorder="1" applyAlignment="1">
      <alignment wrapText="1"/>
    </xf>
    <xf numFmtId="0" fontId="43" fillId="35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21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36" borderId="0" xfId="0" applyFill="1" applyAlignment="1">
      <alignment/>
    </xf>
    <xf numFmtId="14" fontId="0" fillId="0" borderId="0" xfId="0" applyNumberFormat="1" applyAlignment="1">
      <alignment/>
    </xf>
    <xf numFmtId="0" fontId="42" fillId="0" borderId="0" xfId="0" applyFont="1" applyAlignment="1">
      <alignment horizontal="center" wrapText="1"/>
    </xf>
    <xf numFmtId="0" fontId="44" fillId="37" borderId="12" xfId="0" applyFont="1" applyFill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21" fontId="42" fillId="0" borderId="13" xfId="0" applyNumberFormat="1" applyFont="1" applyBorder="1" applyAlignment="1">
      <alignment horizontal="center" wrapText="1"/>
    </xf>
    <xf numFmtId="21" fontId="42" fillId="0" borderId="14" xfId="0" applyNumberFormat="1" applyFont="1" applyBorder="1" applyAlignment="1">
      <alignment horizontal="center" wrapText="1"/>
    </xf>
    <xf numFmtId="0" fontId="42" fillId="0" borderId="15" xfId="0" applyFont="1" applyBorder="1" applyAlignment="1">
      <alignment horizontal="left" wrapText="1"/>
    </xf>
    <xf numFmtId="21" fontId="42" fillId="0" borderId="0" xfId="0" applyNumberFormat="1" applyFont="1" applyAlignment="1">
      <alignment horizontal="center" wrapText="1"/>
    </xf>
    <xf numFmtId="21" fontId="42" fillId="0" borderId="16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42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42" fillId="0" borderId="15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21" fontId="42" fillId="0" borderId="18" xfId="0" applyNumberFormat="1" applyFont="1" applyBorder="1" applyAlignment="1">
      <alignment horizontal="center" wrapText="1"/>
    </xf>
    <xf numFmtId="21" fontId="42" fillId="0" borderId="19" xfId="0" applyNumberFormat="1" applyFont="1" applyBorder="1" applyAlignment="1">
      <alignment horizontal="center" wrapText="1"/>
    </xf>
    <xf numFmtId="0" fontId="2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21" fontId="43" fillId="35" borderId="10" xfId="0" applyNumberFormat="1" applyFont="1" applyFill="1" applyBorder="1" applyAlignment="1">
      <alignment horizontal="center" wrapText="1"/>
    </xf>
    <xf numFmtId="21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 wrapText="1"/>
    </xf>
    <xf numFmtId="21" fontId="4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44" fillId="37" borderId="20" xfId="0" applyFont="1" applyFill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21" fontId="42" fillId="0" borderId="21" xfId="0" applyNumberFormat="1" applyFont="1" applyBorder="1" applyAlignment="1">
      <alignment horizontal="center" wrapText="1"/>
    </xf>
    <xf numFmtId="21" fontId="42" fillId="0" borderId="22" xfId="0" applyNumberFormat="1" applyFont="1" applyBorder="1" applyAlignment="1">
      <alignment horizontal="center" wrapText="1"/>
    </xf>
    <xf numFmtId="0" fontId="42" fillId="0" borderId="23" xfId="0" applyFont="1" applyBorder="1" applyAlignment="1">
      <alignment horizontal="left" wrapText="1"/>
    </xf>
    <xf numFmtId="21" fontId="42" fillId="0" borderId="24" xfId="0" applyNumberFormat="1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42" fillId="0" borderId="26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45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28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8515625" style="0" bestFit="1" customWidth="1"/>
    <col min="2" max="2" width="5.421875" style="0" customWidth="1"/>
    <col min="3" max="3" width="4.00390625" style="0" customWidth="1"/>
    <col min="4" max="4" width="8.00390625" style="0" customWidth="1"/>
    <col min="5" max="8" width="7.00390625" style="0" customWidth="1"/>
    <col min="9" max="9" width="2.57421875" style="0" customWidth="1"/>
    <col min="10" max="10" width="7.28125" style="0" customWidth="1"/>
    <col min="11" max="11" width="6.421875" style="0" customWidth="1"/>
    <col min="12" max="12" width="7.7109375" style="0" customWidth="1"/>
    <col min="13" max="13" width="7.140625" style="0" customWidth="1"/>
    <col min="14" max="14" width="7.00390625" style="0" customWidth="1"/>
  </cols>
  <sheetData>
    <row r="1" ht="15">
      <c r="A1" t="s">
        <v>70</v>
      </c>
    </row>
    <row r="2" ht="15">
      <c r="A2" t="s">
        <v>71</v>
      </c>
    </row>
    <row r="3" ht="15">
      <c r="A3" s="57">
        <v>41760</v>
      </c>
    </row>
    <row r="4" spans="1:14" ht="21">
      <c r="A4" s="101" t="s">
        <v>564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6" ht="15">
      <c r="A6" t="s">
        <v>73</v>
      </c>
    </row>
    <row r="7" ht="15">
      <c r="A7" t="s">
        <v>565</v>
      </c>
    </row>
    <row r="8" spans="1:14" ht="15.75" thickBot="1">
      <c r="A8" s="58"/>
      <c r="B8" s="58" t="s">
        <v>10</v>
      </c>
      <c r="C8" s="58" t="s">
        <v>75</v>
      </c>
      <c r="D8" s="58" t="s">
        <v>9</v>
      </c>
      <c r="E8" s="58" t="s">
        <v>13</v>
      </c>
      <c r="F8" s="58" t="s">
        <v>14</v>
      </c>
      <c r="G8" s="58" t="s">
        <v>76</v>
      </c>
      <c r="H8" s="58" t="s">
        <v>77</v>
      </c>
      <c r="I8" s="58" t="s">
        <v>78</v>
      </c>
      <c r="J8" s="58" t="s">
        <v>79</v>
      </c>
      <c r="K8" s="58" t="s">
        <v>80</v>
      </c>
      <c r="L8" s="58" t="s">
        <v>81</v>
      </c>
      <c r="M8" s="58" t="s">
        <v>82</v>
      </c>
      <c r="N8" s="58" t="s">
        <v>83</v>
      </c>
    </row>
    <row r="9" spans="1:14" ht="15">
      <c r="A9" s="59">
        <v>1</v>
      </c>
      <c r="B9" s="60">
        <v>5</v>
      </c>
      <c r="C9" s="60">
        <v>1</v>
      </c>
      <c r="D9" s="60">
        <v>2</v>
      </c>
      <c r="E9" s="61">
        <v>0.20833333333333334</v>
      </c>
      <c r="F9" s="61">
        <v>0.2864814814814815</v>
      </c>
      <c r="G9" s="61">
        <v>0.28771990740740744</v>
      </c>
      <c r="H9" s="61">
        <v>0.0012384259259259258</v>
      </c>
      <c r="I9" s="60"/>
      <c r="J9" s="60" t="s">
        <v>566</v>
      </c>
      <c r="K9" s="60" t="s">
        <v>288</v>
      </c>
      <c r="L9" s="60" t="s">
        <v>288</v>
      </c>
      <c r="M9" s="61">
        <v>0.0012384259259259258</v>
      </c>
      <c r="N9" s="62">
        <v>0.00018518518518518518</v>
      </c>
    </row>
    <row r="10" spans="1:14" ht="15">
      <c r="A10" s="63" t="s">
        <v>567</v>
      </c>
      <c r="C10" s="58">
        <v>2</v>
      </c>
      <c r="D10" s="58">
        <v>2</v>
      </c>
      <c r="E10" s="64">
        <v>0.3154976851851852</v>
      </c>
      <c r="F10" s="64">
        <v>0.39282407407407405</v>
      </c>
      <c r="G10" s="64">
        <v>0.3939814814814815</v>
      </c>
      <c r="H10" s="64">
        <v>0.0011574074074074073</v>
      </c>
      <c r="I10" s="58"/>
      <c r="J10" s="58" t="s">
        <v>182</v>
      </c>
      <c r="K10" s="58" t="s">
        <v>568</v>
      </c>
      <c r="L10" s="58" t="s">
        <v>569</v>
      </c>
      <c r="M10" s="64">
        <v>0.0023958333333333336</v>
      </c>
      <c r="N10" s="65">
        <v>0.00010416666666666667</v>
      </c>
    </row>
    <row r="11" spans="1:14" ht="15">
      <c r="A11" s="63" t="s">
        <v>570</v>
      </c>
      <c r="C11" s="58">
        <v>3</v>
      </c>
      <c r="D11" s="58">
        <v>1</v>
      </c>
      <c r="E11" s="64">
        <v>0.4217592592592592</v>
      </c>
      <c r="F11" s="64">
        <v>0.493599537037037</v>
      </c>
      <c r="G11" s="64">
        <v>0.4948148148148148</v>
      </c>
      <c r="H11" s="64">
        <v>0.0012152777777777778</v>
      </c>
      <c r="I11" s="58"/>
      <c r="J11" s="58" t="s">
        <v>571</v>
      </c>
      <c r="K11" s="58" t="s">
        <v>568</v>
      </c>
      <c r="L11" s="58" t="s">
        <v>572</v>
      </c>
      <c r="M11" s="64">
        <v>0.0036111111111111114</v>
      </c>
      <c r="N11" s="65">
        <v>0</v>
      </c>
    </row>
    <row r="12" spans="1:14" ht="15">
      <c r="A12" s="72" t="s">
        <v>393</v>
      </c>
      <c r="C12" s="58">
        <v>4</v>
      </c>
      <c r="D12" s="58">
        <v>1</v>
      </c>
      <c r="E12" s="64">
        <v>0.5225925925925926</v>
      </c>
      <c r="F12" s="64">
        <v>0.5957291666666666</v>
      </c>
      <c r="G12" s="64">
        <v>0.5970486111111112</v>
      </c>
      <c r="H12" s="64">
        <v>0.0013194444444444443</v>
      </c>
      <c r="I12" s="58"/>
      <c r="J12" s="58" t="s">
        <v>563</v>
      </c>
      <c r="K12" s="58" t="s">
        <v>573</v>
      </c>
      <c r="L12" s="58" t="s">
        <v>402</v>
      </c>
      <c r="M12" s="64">
        <v>0.004930555555555555</v>
      </c>
      <c r="N12" s="65">
        <v>0</v>
      </c>
    </row>
    <row r="13" spans="1:14" ht="15">
      <c r="A13" s="72"/>
      <c r="B13" s="58"/>
      <c r="C13" s="58">
        <v>5</v>
      </c>
      <c r="D13" s="58">
        <v>1</v>
      </c>
      <c r="E13" s="64">
        <v>0.6317708333333333</v>
      </c>
      <c r="F13" s="64">
        <v>0.6878009259259259</v>
      </c>
      <c r="G13" s="64">
        <v>0.6891782407407407</v>
      </c>
      <c r="H13" s="64">
        <v>0.0013773148148148147</v>
      </c>
      <c r="I13" s="58"/>
      <c r="J13" s="58" t="s">
        <v>403</v>
      </c>
      <c r="K13" s="58" t="s">
        <v>136</v>
      </c>
      <c r="L13" s="58" t="s">
        <v>574</v>
      </c>
      <c r="M13" s="64">
        <v>0.006307870370370371</v>
      </c>
      <c r="N13" s="65">
        <v>0</v>
      </c>
    </row>
    <row r="14" spans="1:14" ht="15.75" thickBot="1">
      <c r="A14" s="67"/>
      <c r="B14" s="73"/>
      <c r="C14" s="73">
        <v>6</v>
      </c>
      <c r="D14" s="73">
        <v>1</v>
      </c>
      <c r="E14" s="74">
        <v>0.7169560185185185</v>
      </c>
      <c r="F14" s="74">
        <v>0.7724768518518519</v>
      </c>
      <c r="G14" s="74">
        <v>0.7807407407407408</v>
      </c>
      <c r="H14" s="74">
        <v>0.008263888888888888</v>
      </c>
      <c r="I14" s="73"/>
      <c r="J14" s="73" t="s">
        <v>575</v>
      </c>
      <c r="K14" s="73" t="s">
        <v>575</v>
      </c>
      <c r="L14" s="73" t="s">
        <v>393</v>
      </c>
      <c r="M14" s="73"/>
      <c r="N14" s="75">
        <v>0</v>
      </c>
    </row>
    <row r="15" ht="15.75" thickBot="1">
      <c r="A15" s="58"/>
    </row>
    <row r="16" spans="1:14" ht="15">
      <c r="A16" s="59">
        <v>2</v>
      </c>
      <c r="B16" s="60">
        <v>6</v>
      </c>
      <c r="C16" s="60">
        <v>1</v>
      </c>
      <c r="D16" s="60">
        <v>3</v>
      </c>
      <c r="E16" s="61">
        <v>0.20833333333333334</v>
      </c>
      <c r="F16" s="61">
        <v>0.28655092592592596</v>
      </c>
      <c r="G16" s="61">
        <v>0.2878819444444444</v>
      </c>
      <c r="H16" s="61">
        <v>0.0013310185185185185</v>
      </c>
      <c r="I16" s="60"/>
      <c r="J16" s="60" t="s">
        <v>576</v>
      </c>
      <c r="K16" s="60" t="s">
        <v>577</v>
      </c>
      <c r="L16" s="60" t="s">
        <v>577</v>
      </c>
      <c r="M16" s="61">
        <v>0.0013310185185185185</v>
      </c>
      <c r="N16" s="62">
        <v>0.00034722222222222224</v>
      </c>
    </row>
    <row r="17" spans="1:14" ht="15">
      <c r="A17" s="63" t="s">
        <v>578</v>
      </c>
      <c r="C17" s="58">
        <v>2</v>
      </c>
      <c r="D17" s="58">
        <v>3</v>
      </c>
      <c r="E17" s="64">
        <v>0.3156597222222222</v>
      </c>
      <c r="F17" s="64">
        <v>0.39269675925925923</v>
      </c>
      <c r="G17" s="64">
        <v>0.3948958333333333</v>
      </c>
      <c r="H17" s="64">
        <v>0.002199074074074074</v>
      </c>
      <c r="I17" s="58"/>
      <c r="J17" s="58" t="s">
        <v>579</v>
      </c>
      <c r="K17" s="58" t="s">
        <v>580</v>
      </c>
      <c r="L17" s="58" t="s">
        <v>288</v>
      </c>
      <c r="M17" s="64">
        <v>0.003530092592592592</v>
      </c>
      <c r="N17" s="65">
        <v>0.0010185185185185186</v>
      </c>
    </row>
    <row r="18" spans="1:14" ht="15">
      <c r="A18" s="63" t="s">
        <v>581</v>
      </c>
      <c r="C18" s="58">
        <v>3</v>
      </c>
      <c r="D18" s="58">
        <v>2</v>
      </c>
      <c r="E18" s="64">
        <v>0.4226736111111111</v>
      </c>
      <c r="F18" s="64">
        <v>0.49369212962962966</v>
      </c>
      <c r="G18" s="64">
        <v>0.4957291666666667</v>
      </c>
      <c r="H18" s="64">
        <v>0.0020370370370370373</v>
      </c>
      <c r="I18" s="58"/>
      <c r="J18" s="58" t="s">
        <v>381</v>
      </c>
      <c r="K18" s="58" t="s">
        <v>568</v>
      </c>
      <c r="L18" s="58" t="s">
        <v>402</v>
      </c>
      <c r="M18" s="64">
        <v>0.00556712962962963</v>
      </c>
      <c r="N18" s="65">
        <v>0.0009143518518518518</v>
      </c>
    </row>
    <row r="19" spans="1:14" ht="15">
      <c r="A19" s="72" t="s">
        <v>401</v>
      </c>
      <c r="C19" s="58">
        <v>4</v>
      </c>
      <c r="D19" s="58">
        <v>2</v>
      </c>
      <c r="E19" s="64">
        <v>0.5235069444444445</v>
      </c>
      <c r="F19" s="64">
        <v>0.5958217592592593</v>
      </c>
      <c r="G19" s="64">
        <v>0.5979861111111111</v>
      </c>
      <c r="H19" s="64">
        <v>0.0021643518518518518</v>
      </c>
      <c r="I19" s="58"/>
      <c r="J19" s="58" t="s">
        <v>582</v>
      </c>
      <c r="K19" s="58" t="s">
        <v>583</v>
      </c>
      <c r="L19" s="58" t="s">
        <v>584</v>
      </c>
      <c r="M19" s="64">
        <v>0.0077314814814814815</v>
      </c>
      <c r="N19" s="65">
        <v>0.0009375000000000001</v>
      </c>
    </row>
    <row r="20" spans="1:14" ht="15">
      <c r="A20" s="72"/>
      <c r="B20" s="58"/>
      <c r="C20" s="58">
        <v>5</v>
      </c>
      <c r="D20" s="58">
        <v>2</v>
      </c>
      <c r="E20" s="64">
        <v>0.6327083333333333</v>
      </c>
      <c r="F20" s="64">
        <v>0.6878819444444444</v>
      </c>
      <c r="G20" s="64">
        <v>0.6915277777777779</v>
      </c>
      <c r="H20" s="64">
        <v>0.003645833333333333</v>
      </c>
      <c r="I20" s="58"/>
      <c r="J20" s="58" t="s">
        <v>585</v>
      </c>
      <c r="K20" s="58">
        <v>17</v>
      </c>
      <c r="L20" s="58" t="s">
        <v>162</v>
      </c>
      <c r="M20" s="64">
        <v>0.011377314814814814</v>
      </c>
      <c r="N20" s="65">
        <v>0.002349537037037037</v>
      </c>
    </row>
    <row r="21" spans="1:14" ht="15.75" thickBot="1">
      <c r="A21" s="67"/>
      <c r="B21" s="73"/>
      <c r="C21" s="73">
        <v>6</v>
      </c>
      <c r="D21" s="73">
        <v>2</v>
      </c>
      <c r="E21" s="74">
        <v>0.7193055555555555</v>
      </c>
      <c r="F21" s="74">
        <v>0.7727546296296296</v>
      </c>
      <c r="G21" s="74">
        <v>0.7831250000000001</v>
      </c>
      <c r="H21" s="74">
        <v>0.01037037037037037</v>
      </c>
      <c r="I21" s="73"/>
      <c r="J21" s="73" t="s">
        <v>345</v>
      </c>
      <c r="K21" s="73" t="s">
        <v>345</v>
      </c>
      <c r="L21" s="73" t="s">
        <v>401</v>
      </c>
      <c r="M21" s="73"/>
      <c r="N21" s="75">
        <v>0.0002777777777777778</v>
      </c>
    </row>
    <row r="22" ht="15.75" thickBot="1">
      <c r="A22" s="58"/>
    </row>
    <row r="23" spans="1:14" ht="15">
      <c r="A23" s="59">
        <v>3</v>
      </c>
      <c r="B23" s="60">
        <v>9</v>
      </c>
      <c r="C23" s="60">
        <v>1</v>
      </c>
      <c r="D23" s="60">
        <v>1</v>
      </c>
      <c r="E23" s="61">
        <v>0.20833333333333334</v>
      </c>
      <c r="F23" s="61">
        <v>0.28652777777777777</v>
      </c>
      <c r="G23" s="61">
        <v>0.2875347222222222</v>
      </c>
      <c r="H23" s="61">
        <v>0.0010069444444444444</v>
      </c>
      <c r="I23" s="60"/>
      <c r="J23" s="60" t="s">
        <v>576</v>
      </c>
      <c r="K23" s="60" t="s">
        <v>174</v>
      </c>
      <c r="L23" s="60" t="s">
        <v>174</v>
      </c>
      <c r="M23" s="61">
        <v>0.0010069444444444444</v>
      </c>
      <c r="N23" s="62">
        <v>0</v>
      </c>
    </row>
    <row r="24" spans="1:14" ht="15">
      <c r="A24" s="63" t="s">
        <v>586</v>
      </c>
      <c r="C24" s="58">
        <v>2</v>
      </c>
      <c r="D24" s="58">
        <v>1</v>
      </c>
      <c r="E24" s="64">
        <v>0.3153125</v>
      </c>
      <c r="F24" s="64">
        <v>0.3927662037037037</v>
      </c>
      <c r="G24" s="64">
        <v>0.39387731481481486</v>
      </c>
      <c r="H24" s="64">
        <v>0.0011111111111111111</v>
      </c>
      <c r="I24" s="58"/>
      <c r="J24" s="58" t="s">
        <v>327</v>
      </c>
      <c r="K24" s="58" t="s">
        <v>563</v>
      </c>
      <c r="L24" s="58" t="s">
        <v>159</v>
      </c>
      <c r="M24" s="64">
        <v>0.0021180555555555553</v>
      </c>
      <c r="N24" s="65">
        <v>0</v>
      </c>
    </row>
    <row r="25" spans="1:14" ht="15">
      <c r="A25" s="63" t="s">
        <v>587</v>
      </c>
      <c r="C25" s="58">
        <v>3</v>
      </c>
      <c r="D25" s="58">
        <v>3</v>
      </c>
      <c r="E25" s="64">
        <v>0.4216550925925926</v>
      </c>
      <c r="F25" s="64">
        <v>0.49364583333333334</v>
      </c>
      <c r="G25" s="64">
        <v>0.498136574074074</v>
      </c>
      <c r="H25" s="64">
        <v>0.0044907407407407405</v>
      </c>
      <c r="I25" s="58"/>
      <c r="J25" s="58" t="s">
        <v>182</v>
      </c>
      <c r="K25" s="58" t="s">
        <v>588</v>
      </c>
      <c r="L25" s="58" t="s">
        <v>589</v>
      </c>
      <c r="M25" s="64">
        <v>0.006608796296296297</v>
      </c>
      <c r="N25" s="65">
        <v>0.003321759259259259</v>
      </c>
    </row>
    <row r="26" spans="1:14" ht="15">
      <c r="A26" s="72" t="s">
        <v>306</v>
      </c>
      <c r="C26" s="58">
        <v>4</v>
      </c>
      <c r="D26" s="58">
        <v>3</v>
      </c>
      <c r="E26" s="64">
        <v>0.5259143518518519</v>
      </c>
      <c r="F26" s="64">
        <v>0.5957870370370371</v>
      </c>
      <c r="G26" s="64">
        <v>0.5986226851851851</v>
      </c>
      <c r="H26" s="64">
        <v>0.002835648148148148</v>
      </c>
      <c r="I26" s="58"/>
      <c r="J26" s="58" t="s">
        <v>590</v>
      </c>
      <c r="K26" s="58" t="s">
        <v>554</v>
      </c>
      <c r="L26" s="58" t="s">
        <v>362</v>
      </c>
      <c r="M26" s="64">
        <v>0.009444444444444445</v>
      </c>
      <c r="N26" s="65">
        <v>0.001574074074074074</v>
      </c>
    </row>
    <row r="27" spans="1:14" ht="15">
      <c r="A27" s="72"/>
      <c r="B27" s="58"/>
      <c r="C27" s="58">
        <v>5</v>
      </c>
      <c r="D27" s="58">
        <v>3</v>
      </c>
      <c r="E27" s="64">
        <v>0.6333449074074075</v>
      </c>
      <c r="F27" s="64">
        <v>0.6878356481481481</v>
      </c>
      <c r="G27" s="64">
        <v>0.6925694444444445</v>
      </c>
      <c r="H27" s="64">
        <v>0.004733796296296296</v>
      </c>
      <c r="I27" s="58"/>
      <c r="J27" s="58" t="s">
        <v>591</v>
      </c>
      <c r="K27" s="58" t="s">
        <v>538</v>
      </c>
      <c r="L27" s="58" t="s">
        <v>592</v>
      </c>
      <c r="M27" s="64">
        <v>0.014178240740740741</v>
      </c>
      <c r="N27" s="65">
        <v>0.0033912037037037036</v>
      </c>
    </row>
    <row r="28" spans="1:14" ht="15.75" thickBot="1">
      <c r="A28" s="67"/>
      <c r="B28" s="73"/>
      <c r="C28" s="73">
        <v>6</v>
      </c>
      <c r="D28" s="73">
        <v>3</v>
      </c>
      <c r="E28" s="74">
        <v>0.7203472222222222</v>
      </c>
      <c r="F28" s="74">
        <v>0.7734490740740741</v>
      </c>
      <c r="G28" s="74">
        <v>0.7876388888888889</v>
      </c>
      <c r="H28" s="74">
        <v>0.014189814814814815</v>
      </c>
      <c r="I28" s="73"/>
      <c r="J28" s="73" t="s">
        <v>593</v>
      </c>
      <c r="K28" s="73" t="s">
        <v>593</v>
      </c>
      <c r="L28" s="73" t="s">
        <v>306</v>
      </c>
      <c r="M28" s="73"/>
      <c r="N28" s="75">
        <v>0.0009722222222222221</v>
      </c>
    </row>
    <row r="29" ht="15">
      <c r="A29" s="58"/>
    </row>
  </sheetData>
  <sheetProtection password="E331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3"/>
  <sheetViews>
    <sheetView zoomScalePageLayoutView="0" workbookViewId="0" topLeftCell="I6">
      <selection activeCell="I49" sqref="A49:IV49"/>
    </sheetView>
  </sheetViews>
  <sheetFormatPr defaultColWidth="9.140625" defaultRowHeight="15"/>
  <cols>
    <col min="1" max="1" width="6.8515625" style="11" hidden="1" customWidth="1"/>
    <col min="2" max="2" width="11.00390625" style="0" hidden="1" customWidth="1"/>
    <col min="3" max="3" width="8.140625" style="9" hidden="1" customWidth="1"/>
    <col min="4" max="4" width="7.28125" style="9" hidden="1" customWidth="1"/>
    <col min="5" max="6" width="0" style="9" hidden="1" customWidth="1"/>
    <col min="7" max="8" width="0" style="0" hidden="1" customWidth="1"/>
    <col min="9" max="9" width="10.57421875" style="12" customWidth="1"/>
    <col min="10" max="10" width="7.00390625" style="12" bestFit="1" customWidth="1"/>
    <col min="11" max="11" width="44.140625" style="4" customWidth="1"/>
    <col min="12" max="12" width="30.28125" style="4" customWidth="1"/>
    <col min="13" max="14" width="9.140625" style="4" customWidth="1"/>
    <col min="15" max="15" width="8.140625" style="4" bestFit="1" customWidth="1"/>
    <col min="16" max="16" width="10.00390625" style="4" bestFit="1" customWidth="1"/>
    <col min="17" max="17" width="8.140625" style="4" bestFit="1" customWidth="1"/>
    <col min="18" max="22" width="8.140625" style="6" customWidth="1"/>
    <col min="23" max="23" width="5.140625" style="12" bestFit="1" customWidth="1"/>
    <col min="24" max="24" width="7.00390625" style="12" bestFit="1" customWidth="1"/>
    <col min="25" max="25" width="4.140625" style="12" bestFit="1" customWidth="1"/>
    <col min="26" max="26" width="5.57421875" style="12" customWidth="1"/>
    <col min="27" max="27" width="6.00390625" style="12" customWidth="1"/>
    <col min="28" max="28" width="6.57421875" style="12" customWidth="1"/>
    <col min="29" max="29" width="4.421875" style="12" bestFit="1" customWidth="1"/>
    <col min="30" max="30" width="7.8515625" style="12" bestFit="1" customWidth="1"/>
    <col min="31" max="31" width="4.140625" style="12" bestFit="1" customWidth="1"/>
    <col min="32" max="32" width="7.00390625" style="12" bestFit="1" customWidth="1"/>
    <col min="33" max="33" width="4.140625" style="12" bestFit="1" customWidth="1"/>
    <col min="34" max="34" width="6.57421875" style="12" customWidth="1"/>
    <col min="35" max="35" width="5.57421875" style="12" customWidth="1"/>
    <col min="36" max="36" width="6.00390625" style="12" customWidth="1"/>
    <col min="37" max="37" width="5.28125" style="12" customWidth="1"/>
    <col min="38" max="38" width="7.8515625" style="13" customWidth="1"/>
    <col min="39" max="39" width="12.421875" style="0" bestFit="1" customWidth="1"/>
  </cols>
  <sheetData>
    <row r="1" spans="3:10" ht="15" hidden="1">
      <c r="C1" t="s">
        <v>31</v>
      </c>
      <c r="D1" t="s">
        <v>32</v>
      </c>
      <c r="E1" s="5">
        <v>0.041666666666666664</v>
      </c>
      <c r="F1" s="5">
        <v>0.0006944444444444445</v>
      </c>
      <c r="H1">
        <f>AL1</f>
        <v>0</v>
      </c>
      <c r="I1" s="12" t="s">
        <v>33</v>
      </c>
      <c r="J1" s="12" t="s">
        <v>34</v>
      </c>
    </row>
    <row r="2" spans="2:10" ht="15" hidden="1">
      <c r="B2" t="s">
        <v>0</v>
      </c>
      <c r="C2" s="1">
        <v>20</v>
      </c>
      <c r="D2" s="1">
        <v>24</v>
      </c>
      <c r="E2"/>
      <c r="F2" t="s">
        <v>31</v>
      </c>
      <c r="G2" t="s">
        <v>32</v>
      </c>
      <c r="I2" s="12">
        <v>0</v>
      </c>
      <c r="J2" s="12">
        <v>0</v>
      </c>
    </row>
    <row r="3" spans="2:10" ht="15" hidden="1">
      <c r="B3" t="s">
        <v>1</v>
      </c>
      <c r="C3" s="1">
        <v>10</v>
      </c>
      <c r="D3" s="1">
        <v>11</v>
      </c>
      <c r="E3" t="s">
        <v>30</v>
      </c>
      <c r="F3" s="14">
        <f>TIME(0,C2*60/C3,0)</f>
        <v>0.08333333333333333</v>
      </c>
      <c r="G3" s="14">
        <f>TIME(0,D2*60/D3,0)</f>
        <v>0.09027777777777778</v>
      </c>
      <c r="I3" s="12">
        <v>1</v>
      </c>
      <c r="J3" s="12">
        <v>2</v>
      </c>
    </row>
    <row r="4" spans="2:10" ht="15" hidden="1">
      <c r="B4" t="s">
        <v>2</v>
      </c>
      <c r="C4" s="1">
        <v>8</v>
      </c>
      <c r="D4" s="1">
        <v>8</v>
      </c>
      <c r="E4" t="s">
        <v>29</v>
      </c>
      <c r="F4" s="14">
        <f>TIME(0,C2*60/C4,0)</f>
        <v>0.10416666666666667</v>
      </c>
      <c r="G4" s="14">
        <f>TIME(0,D2*60/D4,0)</f>
        <v>0.125</v>
      </c>
      <c r="I4" s="12">
        <v>2</v>
      </c>
      <c r="J4" s="12">
        <v>4</v>
      </c>
    </row>
    <row r="5" spans="2:10" ht="15" hidden="1">
      <c r="B5" t="s">
        <v>3</v>
      </c>
      <c r="C5" s="2">
        <v>0.027777777777777776</v>
      </c>
      <c r="D5"/>
      <c r="E5"/>
      <c r="F5"/>
      <c r="I5" s="12">
        <v>3</v>
      </c>
      <c r="J5" s="12">
        <v>6</v>
      </c>
    </row>
    <row r="6" spans="3:6" ht="15">
      <c r="C6" s="2"/>
      <c r="D6"/>
      <c r="E6"/>
      <c r="F6"/>
    </row>
    <row r="7" spans="3:11" ht="15">
      <c r="C7" s="2"/>
      <c r="D7"/>
      <c r="E7"/>
      <c r="F7"/>
      <c r="K7" s="10" t="s">
        <v>70</v>
      </c>
    </row>
    <row r="8" spans="3:11" ht="15">
      <c r="C8" s="2"/>
      <c r="D8"/>
      <c r="E8"/>
      <c r="F8"/>
      <c r="K8" s="10" t="s">
        <v>71</v>
      </c>
    </row>
    <row r="9" spans="3:11" ht="15">
      <c r="C9" s="2"/>
      <c r="D9"/>
      <c r="E9"/>
      <c r="F9"/>
      <c r="K9" s="57">
        <v>41761</v>
      </c>
    </row>
    <row r="10" spans="2:6" ht="15">
      <c r="B10" s="9"/>
      <c r="E10"/>
      <c r="F10"/>
    </row>
    <row r="11" spans="3:6" ht="15.75" thickBot="1">
      <c r="C11" s="3"/>
      <c r="D11"/>
      <c r="E11"/>
      <c r="F11"/>
    </row>
    <row r="12" spans="3:28" ht="24" thickBot="1">
      <c r="C12"/>
      <c r="D12"/>
      <c r="E12"/>
      <c r="F12"/>
      <c r="I12" s="15"/>
      <c r="K12" s="34" t="s">
        <v>43</v>
      </c>
      <c r="AA12" s="16"/>
      <c r="AB12" s="16"/>
    </row>
    <row r="13" spans="3:30" ht="15">
      <c r="C13"/>
      <c r="D13"/>
      <c r="E13"/>
      <c r="F13"/>
      <c r="AA13" s="16"/>
      <c r="AB13" s="16"/>
      <c r="AD13" s="16"/>
    </row>
    <row r="14" spans="1:38" ht="15">
      <c r="A14" s="11" t="s">
        <v>39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18</v>
      </c>
      <c r="I14" s="17" t="s">
        <v>9</v>
      </c>
      <c r="J14" s="18" t="s">
        <v>10</v>
      </c>
      <c r="K14" s="19" t="s">
        <v>11</v>
      </c>
      <c r="L14" s="19" t="s">
        <v>12</v>
      </c>
      <c r="M14" s="19" t="s">
        <v>13</v>
      </c>
      <c r="N14" s="19" t="s">
        <v>14</v>
      </c>
      <c r="O14" s="19" t="s">
        <v>16</v>
      </c>
      <c r="P14" s="19" t="s">
        <v>15</v>
      </c>
      <c r="Q14" s="19" t="s">
        <v>17</v>
      </c>
      <c r="R14" s="19" t="s">
        <v>13</v>
      </c>
      <c r="S14" s="19" t="s">
        <v>14</v>
      </c>
      <c r="T14" s="19" t="s">
        <v>16</v>
      </c>
      <c r="U14" s="19" t="s">
        <v>15</v>
      </c>
      <c r="V14" s="19" t="s">
        <v>17</v>
      </c>
      <c r="W14" s="18" t="s">
        <v>19</v>
      </c>
      <c r="X14" s="18" t="s">
        <v>20</v>
      </c>
      <c r="Y14" s="18" t="s">
        <v>21</v>
      </c>
      <c r="Z14" s="18" t="s">
        <v>22</v>
      </c>
      <c r="AA14" s="18" t="s">
        <v>18</v>
      </c>
      <c r="AB14" s="18" t="s">
        <v>47</v>
      </c>
      <c r="AC14" s="18" t="s">
        <v>36</v>
      </c>
      <c r="AD14" s="18" t="s">
        <v>37</v>
      </c>
      <c r="AE14" s="18" t="s">
        <v>23</v>
      </c>
      <c r="AF14" s="18" t="s">
        <v>24</v>
      </c>
      <c r="AG14" s="18" t="s">
        <v>25</v>
      </c>
      <c r="AH14" s="18" t="s">
        <v>26</v>
      </c>
      <c r="AI14" s="18" t="s">
        <v>18</v>
      </c>
      <c r="AJ14" s="18" t="s">
        <v>35</v>
      </c>
      <c r="AK14" s="18" t="s">
        <v>38</v>
      </c>
      <c r="AL14" s="20" t="s">
        <v>27</v>
      </c>
    </row>
    <row r="15" spans="1:38" ht="15.75">
      <c r="A15" s="11">
        <f aca="true" t="shared" si="0" ref="A15:A53">AL15</f>
        <v>73.77289377289375</v>
      </c>
      <c r="B15">
        <f aca="true" t="shared" si="1" ref="B15:B53">J15</f>
        <v>226</v>
      </c>
      <c r="C15" s="9">
        <f>VLOOKUP($B15,BPM!$A$1:$E$500,2,0)</f>
        <v>36</v>
      </c>
      <c r="D15" s="9">
        <f>VLOOKUP($B15,BPM!$A$1:$E$500,3,0)</f>
        <v>36</v>
      </c>
      <c r="E15" s="9">
        <f>VLOOKUP($B15,BPM!$A$1:$E$500,4,0)</f>
        <v>36</v>
      </c>
      <c r="F15" s="9">
        <f>VLOOKUP($B15,BPM!$A$1:$E$500,5,0)</f>
        <v>34</v>
      </c>
      <c r="G15" s="1"/>
      <c r="I15" s="26">
        <v>1</v>
      </c>
      <c r="J15" s="54">
        <v>226</v>
      </c>
      <c r="K15" s="54" t="s">
        <v>749</v>
      </c>
      <c r="L15" s="54" t="s">
        <v>750</v>
      </c>
      <c r="M15" s="53">
        <v>0.3576388888888889</v>
      </c>
      <c r="N15" s="53">
        <v>0.44111111111111106</v>
      </c>
      <c r="O15" s="53">
        <v>0.4523263888888889</v>
      </c>
      <c r="P15" s="53">
        <v>0.5593055555555556</v>
      </c>
      <c r="Q15" s="53">
        <v>0.570324074074074</v>
      </c>
      <c r="R15" s="21">
        <f aca="true" t="shared" si="2" ref="R15:R53">TIME(HOUR(M15),MINUTE(M15),0)</f>
        <v>0.3576388888888889</v>
      </c>
      <c r="S15" s="21">
        <f aca="true" t="shared" si="3" ref="S15:S53">TIME(HOUR(N15),MINUTE(N15),0)</f>
        <v>0.44097222222222227</v>
      </c>
      <c r="T15" s="21">
        <f aca="true" t="shared" si="4" ref="T15:T53">TIME(HOUR(O15),MINUTE(O15),0)</f>
        <v>0.45208333333333334</v>
      </c>
      <c r="U15" s="21">
        <f aca="true" t="shared" si="5" ref="U15:U53">TIME(HOUR(P15),MINUTE(P15),0)</f>
        <v>0.5590277777777778</v>
      </c>
      <c r="V15" s="21">
        <f aca="true" t="shared" si="6" ref="V15:V53">TIME(HOUR(Q15),MINUTE(Q15),0)</f>
        <v>0.5701388888888889</v>
      </c>
      <c r="W15" s="22">
        <f aca="true" t="shared" si="7" ref="W15:W53">MAX($C$10,MINUTE(T15-S15))</f>
        <v>16</v>
      </c>
      <c r="X15" s="23">
        <f aca="true" t="shared" si="8" ref="X15:X53">$C$2/((S15-R15)/$E$1)</f>
        <v>9.999999999999996</v>
      </c>
      <c r="Y15" s="18">
        <f aca="true" t="shared" si="9" ref="Y15:Y53">(C15+D15)/2</f>
        <v>36</v>
      </c>
      <c r="Z15" s="18">
        <f aca="true" t="shared" si="10" ref="Z15:Z53">(X15*2-C$4)*100/(Y15)</f>
        <v>33.333333333333314</v>
      </c>
      <c r="AA15" s="18">
        <f aca="true" t="shared" si="11" ref="AA15:AA53">IF(TIME(HOUR(S15-R15),MINUTE(S15-R15),0)&gt;$F$4,"TEMPO MAX",IF(TIME(HOUR(S15-R15),MINUTE(S15-R15+$F$1*3),0)&lt;$F$3,"TEMPO MIN",""))</f>
      </c>
      <c r="AB15" s="18">
        <f aca="true" t="shared" si="12" ref="AB15:AB53">IF($F$3&gt;S15-R15,MINUTE($F$3-(S15-R15)),0)</f>
        <v>0</v>
      </c>
      <c r="AC15" s="18">
        <f aca="true" t="shared" si="13" ref="AC15:AC46">VLOOKUP(AB15,$I$2:$J$5,2,1)</f>
        <v>0</v>
      </c>
      <c r="AD15" s="24">
        <f aca="true" t="shared" si="14" ref="AD15:AD53">TIME(HOUR(N15+$C$5),MINUTE(N15+$C$5),0)</f>
        <v>0.46875</v>
      </c>
      <c r="AE15" s="22">
        <f aca="true" t="shared" si="15" ref="AE15:AE53">MAX($D$10,MINUTE(V15-U15))</f>
        <v>16</v>
      </c>
      <c r="AF15" s="23">
        <f aca="true" t="shared" si="16" ref="AF15:AF53">$D$2/((U15-AD15)/$E$1)</f>
        <v>11.076923076923075</v>
      </c>
      <c r="AG15" s="18">
        <f aca="true" t="shared" si="17" ref="AG15:AG53">(E15+F15)/2</f>
        <v>35</v>
      </c>
      <c r="AH15" s="18">
        <f aca="true" t="shared" si="18" ref="AH15:AH53">(AF15*2-$D$4)*100/(AG15)</f>
        <v>40.43956043956043</v>
      </c>
      <c r="AI15" s="18">
        <f aca="true" t="shared" si="19" ref="AI15:AI53">IF(TIME(HOUR(P15-AD15),MINUTE(P15-AD15),0)&gt;$G$4,"TEMPO MAX",IF(TIME(HOUR(P15-AD15),MINUTE(P15-AD15+$F$1*3),0)&lt;$G$3,"TEMPO MIN",""))</f>
      </c>
      <c r="AJ15" s="18">
        <f aca="true" t="shared" si="20" ref="AJ15:AJ53">IF($G$3&gt;U15-AD15,MINUTE($G$3-(U15-AD15)),0)</f>
        <v>0</v>
      </c>
      <c r="AK15" s="18">
        <f aca="true" t="shared" si="21" ref="AK15:AK46">VLOOKUP(AJ15,$I$2:$J$5,2,1)</f>
        <v>0</v>
      </c>
      <c r="AL15" s="25">
        <f aca="true" t="shared" si="22" ref="AL15:AL20">IF(OR(AI15&lt;&gt;"",AA15&lt;&gt;"",G15&lt;&gt;""),0,Z15+AH15-AK15-AC15)</f>
        <v>73.77289377289375</v>
      </c>
    </row>
    <row r="16" spans="1:38" ht="15.75">
      <c r="A16" s="11">
        <f t="shared" si="0"/>
        <v>68.71794871794876</v>
      </c>
      <c r="B16">
        <f t="shared" si="1"/>
        <v>220</v>
      </c>
      <c r="C16" s="9">
        <f>VLOOKUP($B16,BPM!$A$1:$E$500,2,0)</f>
        <v>36</v>
      </c>
      <c r="D16" s="9">
        <f>VLOOKUP($B16,BPM!$A$1:$E$500,3,0)</f>
        <v>36</v>
      </c>
      <c r="E16" s="9">
        <f>VLOOKUP($B16,BPM!$A$1:$E$500,4,0)</f>
        <v>40</v>
      </c>
      <c r="F16" s="9">
        <f>VLOOKUP($B16,BPM!$A$1:$E$500,5,0)</f>
        <v>40</v>
      </c>
      <c r="G16" s="1"/>
      <c r="I16" s="26">
        <v>2</v>
      </c>
      <c r="J16" s="54">
        <v>220</v>
      </c>
      <c r="K16" s="54" t="s">
        <v>738</v>
      </c>
      <c r="L16" s="54" t="s">
        <v>739</v>
      </c>
      <c r="M16" s="53">
        <v>0.3611111111111111</v>
      </c>
      <c r="N16" s="53">
        <v>0.4448958333333333</v>
      </c>
      <c r="O16" s="53">
        <v>0.4523726851851852</v>
      </c>
      <c r="P16" s="53">
        <v>0.5627430555555556</v>
      </c>
      <c r="Q16" s="53">
        <v>0.5694560185185186</v>
      </c>
      <c r="R16" s="21">
        <f t="shared" si="2"/>
        <v>0.3611111111111111</v>
      </c>
      <c r="S16" s="21">
        <f t="shared" si="3"/>
        <v>0.4444444444444444</v>
      </c>
      <c r="T16" s="21">
        <f t="shared" si="4"/>
        <v>0.45208333333333334</v>
      </c>
      <c r="U16" s="21">
        <f t="shared" si="5"/>
        <v>0.5625</v>
      </c>
      <c r="V16" s="21">
        <f t="shared" si="6"/>
        <v>0.5694444444444444</v>
      </c>
      <c r="W16" s="22">
        <f t="shared" si="7"/>
        <v>11</v>
      </c>
      <c r="X16" s="23">
        <f t="shared" si="8"/>
        <v>10.000000000000002</v>
      </c>
      <c r="Y16" s="18">
        <f t="shared" si="9"/>
        <v>36</v>
      </c>
      <c r="Z16" s="18">
        <f t="shared" si="10"/>
        <v>33.33333333333334</v>
      </c>
      <c r="AA16" s="18">
        <f t="shared" si="11"/>
      </c>
      <c r="AB16" s="18">
        <f t="shared" si="12"/>
        <v>0</v>
      </c>
      <c r="AC16" s="18">
        <f t="shared" si="13"/>
        <v>0</v>
      </c>
      <c r="AD16" s="24">
        <f t="shared" si="14"/>
        <v>0.47222222222222227</v>
      </c>
      <c r="AE16" s="22">
        <f t="shared" si="15"/>
        <v>10</v>
      </c>
      <c r="AF16" s="23">
        <f t="shared" si="16"/>
        <v>11.076923076923082</v>
      </c>
      <c r="AG16" s="18">
        <f t="shared" si="17"/>
        <v>40</v>
      </c>
      <c r="AH16" s="18">
        <f t="shared" si="18"/>
        <v>35.38461538461541</v>
      </c>
      <c r="AI16" s="18">
        <f t="shared" si="19"/>
      </c>
      <c r="AJ16" s="18">
        <f t="shared" si="20"/>
        <v>0</v>
      </c>
      <c r="AK16" s="18">
        <f t="shared" si="21"/>
        <v>0</v>
      </c>
      <c r="AL16" s="25">
        <f t="shared" si="22"/>
        <v>68.71794871794876</v>
      </c>
    </row>
    <row r="17" spans="1:38" ht="15.75">
      <c r="A17" s="11">
        <f t="shared" si="0"/>
        <v>68.71794871794869</v>
      </c>
      <c r="B17">
        <f t="shared" si="1"/>
        <v>225</v>
      </c>
      <c r="C17" s="9">
        <f>VLOOKUP($B17,BPM!$A$1:$E$500,2,0)</f>
        <v>36</v>
      </c>
      <c r="D17" s="9">
        <f>VLOOKUP($B17,BPM!$A$1:$E$500,3,0)</f>
        <v>36</v>
      </c>
      <c r="E17" s="9">
        <f>VLOOKUP($B17,BPM!$A$1:$E$500,4,0)</f>
        <v>40</v>
      </c>
      <c r="F17" s="9">
        <f>VLOOKUP($B17,BPM!$A$1:$E$500,5,0)</f>
        <v>40</v>
      </c>
      <c r="G17" s="1"/>
      <c r="I17" s="26">
        <v>2</v>
      </c>
      <c r="J17" s="51">
        <v>225</v>
      </c>
      <c r="K17" s="51" t="s">
        <v>747</v>
      </c>
      <c r="L17" s="51" t="s">
        <v>748</v>
      </c>
      <c r="M17" s="50">
        <v>0.375</v>
      </c>
      <c r="N17" s="50">
        <v>0.45880787037037035</v>
      </c>
      <c r="O17" s="50">
        <v>0.4690509259259259</v>
      </c>
      <c r="P17" s="50">
        <v>0.5768055555555556</v>
      </c>
      <c r="Q17" s="50">
        <v>0.5880671296296297</v>
      </c>
      <c r="R17" s="21">
        <f t="shared" si="2"/>
        <v>0.375</v>
      </c>
      <c r="S17" s="21">
        <f t="shared" si="3"/>
        <v>0.4583333333333333</v>
      </c>
      <c r="T17" s="21">
        <f t="shared" si="4"/>
        <v>0.46875</v>
      </c>
      <c r="U17" s="21">
        <f t="shared" si="5"/>
        <v>0.576388888888889</v>
      </c>
      <c r="V17" s="21">
        <f t="shared" si="6"/>
        <v>0.5875</v>
      </c>
      <c r="W17" s="22">
        <f t="shared" si="7"/>
        <v>15</v>
      </c>
      <c r="X17" s="23">
        <f t="shared" si="8"/>
        <v>10.000000000000002</v>
      </c>
      <c r="Y17" s="18">
        <f t="shared" si="9"/>
        <v>36</v>
      </c>
      <c r="Z17" s="18">
        <f t="shared" si="10"/>
        <v>33.33333333333334</v>
      </c>
      <c r="AA17" s="18">
        <f t="shared" si="11"/>
      </c>
      <c r="AB17" s="18">
        <f t="shared" si="12"/>
        <v>0</v>
      </c>
      <c r="AC17" s="18">
        <f t="shared" si="13"/>
        <v>0</v>
      </c>
      <c r="AD17" s="24">
        <f t="shared" si="14"/>
        <v>0.4861111111111111</v>
      </c>
      <c r="AE17" s="22">
        <f t="shared" si="15"/>
        <v>16</v>
      </c>
      <c r="AF17" s="23">
        <f t="shared" si="16"/>
        <v>11.076923076923068</v>
      </c>
      <c r="AG17" s="18">
        <f t="shared" si="17"/>
        <v>40</v>
      </c>
      <c r="AH17" s="18">
        <f t="shared" si="18"/>
        <v>35.384615384615344</v>
      </c>
      <c r="AI17" s="18">
        <f t="shared" si="19"/>
      </c>
      <c r="AJ17" s="18">
        <f t="shared" si="20"/>
        <v>0</v>
      </c>
      <c r="AK17" s="18">
        <f t="shared" si="21"/>
        <v>0</v>
      </c>
      <c r="AL17" s="25">
        <f t="shared" si="22"/>
        <v>68.71794871794869</v>
      </c>
    </row>
    <row r="18" spans="1:38" ht="15.75">
      <c r="A18" s="11">
        <f t="shared" si="0"/>
        <v>67.8708605834112</v>
      </c>
      <c r="B18">
        <f t="shared" si="1"/>
        <v>203</v>
      </c>
      <c r="C18" s="9">
        <f>VLOOKUP($B18,BPM!$A$1:$E$500,2,0)</f>
        <v>36</v>
      </c>
      <c r="D18" s="9">
        <f>VLOOKUP($B18,BPM!$A$1:$E$500,3,0)</f>
        <v>40</v>
      </c>
      <c r="E18" s="9">
        <f>VLOOKUP($B18,BPM!$A$1:$E$500,4,0)</f>
        <v>40</v>
      </c>
      <c r="F18" s="9">
        <f>VLOOKUP($B18,BPM!$A$1:$E$500,5,0)</f>
        <v>38</v>
      </c>
      <c r="G18" s="1"/>
      <c r="I18" s="26">
        <v>4</v>
      </c>
      <c r="J18" s="54">
        <v>203</v>
      </c>
      <c r="K18" s="54" t="s">
        <v>709</v>
      </c>
      <c r="L18" s="54" t="s">
        <v>710</v>
      </c>
      <c r="M18" s="53">
        <v>0.3819444444444444</v>
      </c>
      <c r="N18" s="53">
        <v>0.4658333333333333</v>
      </c>
      <c r="O18" s="53">
        <v>0.4717939814814815</v>
      </c>
      <c r="P18" s="53">
        <v>0.5834490740740741</v>
      </c>
      <c r="Q18" s="53">
        <v>0.5916319444444444</v>
      </c>
      <c r="R18" s="21">
        <f t="shared" si="2"/>
        <v>0.3819444444444444</v>
      </c>
      <c r="S18" s="21">
        <f t="shared" si="3"/>
        <v>0.46527777777777773</v>
      </c>
      <c r="T18" s="21">
        <f t="shared" si="4"/>
        <v>0.47152777777777777</v>
      </c>
      <c r="U18" s="21">
        <f t="shared" si="5"/>
        <v>0.5833333333333334</v>
      </c>
      <c r="V18" s="21">
        <f t="shared" si="6"/>
        <v>0.5909722222222222</v>
      </c>
      <c r="W18" s="22">
        <f t="shared" si="7"/>
        <v>9</v>
      </c>
      <c r="X18" s="23">
        <f t="shared" si="8"/>
        <v>10.000000000000002</v>
      </c>
      <c r="Y18" s="18">
        <f t="shared" si="9"/>
        <v>38</v>
      </c>
      <c r="Z18" s="18">
        <f t="shared" si="10"/>
        <v>31.578947368421066</v>
      </c>
      <c r="AA18" s="18">
        <f t="shared" si="11"/>
      </c>
      <c r="AB18" s="18">
        <f t="shared" si="12"/>
        <v>0</v>
      </c>
      <c r="AC18" s="18">
        <f t="shared" si="13"/>
        <v>0</v>
      </c>
      <c r="AD18" s="24">
        <f t="shared" si="14"/>
        <v>0.4930555555555556</v>
      </c>
      <c r="AE18" s="22">
        <f t="shared" si="15"/>
        <v>11</v>
      </c>
      <c r="AF18" s="23">
        <f t="shared" si="16"/>
        <v>11.076923076923075</v>
      </c>
      <c r="AG18" s="18">
        <f t="shared" si="17"/>
        <v>39</v>
      </c>
      <c r="AH18" s="18">
        <f t="shared" si="18"/>
        <v>36.29191321499013</v>
      </c>
      <c r="AI18" s="18">
        <f t="shared" si="19"/>
      </c>
      <c r="AJ18" s="18">
        <f t="shared" si="20"/>
        <v>0</v>
      </c>
      <c r="AK18" s="18">
        <f t="shared" si="21"/>
        <v>0</v>
      </c>
      <c r="AL18" s="25">
        <f t="shared" si="22"/>
        <v>67.8708605834112</v>
      </c>
    </row>
    <row r="19" spans="1:38" ht="15.75">
      <c r="A19" s="11">
        <f t="shared" si="0"/>
        <v>66.15384615384613</v>
      </c>
      <c r="B19">
        <f t="shared" si="1"/>
        <v>228</v>
      </c>
      <c r="C19" s="9">
        <f>VLOOKUP($B19,BPM!$A$1:$E$500,2,0)</f>
        <v>40</v>
      </c>
      <c r="D19" s="9">
        <f>VLOOKUP($B19,BPM!$A$1:$E$500,3,0)</f>
        <v>38</v>
      </c>
      <c r="E19" s="9">
        <f>VLOOKUP($B19,BPM!$A$1:$E$500,4,0)</f>
        <v>40</v>
      </c>
      <c r="F19" s="9">
        <f>VLOOKUP($B19,BPM!$A$1:$E$500,5,0)</f>
        <v>40</v>
      </c>
      <c r="G19" s="1"/>
      <c r="I19" s="26">
        <v>5</v>
      </c>
      <c r="J19" s="54">
        <v>228</v>
      </c>
      <c r="K19" s="54" t="s">
        <v>753</v>
      </c>
      <c r="L19" s="54" t="s">
        <v>754</v>
      </c>
      <c r="M19" s="53">
        <v>0.3576388888888889</v>
      </c>
      <c r="N19" s="53">
        <v>0.4411574074074074</v>
      </c>
      <c r="O19" s="53">
        <v>0.453599537037037</v>
      </c>
      <c r="P19" s="53">
        <v>0.5592592592592592</v>
      </c>
      <c r="Q19" s="53">
        <v>0.5708449074074075</v>
      </c>
      <c r="R19" s="21">
        <f t="shared" si="2"/>
        <v>0.3576388888888889</v>
      </c>
      <c r="S19" s="21">
        <f t="shared" si="3"/>
        <v>0.44097222222222227</v>
      </c>
      <c r="T19" s="21">
        <f t="shared" si="4"/>
        <v>0.4534722222222222</v>
      </c>
      <c r="U19" s="21">
        <f t="shared" si="5"/>
        <v>0.5590277777777778</v>
      </c>
      <c r="V19" s="21">
        <f t="shared" si="6"/>
        <v>0.5708333333333333</v>
      </c>
      <c r="W19" s="22">
        <f t="shared" si="7"/>
        <v>18</v>
      </c>
      <c r="X19" s="23">
        <f t="shared" si="8"/>
        <v>9.999999999999996</v>
      </c>
      <c r="Y19" s="18">
        <f t="shared" si="9"/>
        <v>39</v>
      </c>
      <c r="Z19" s="18">
        <f t="shared" si="10"/>
        <v>30.769230769230752</v>
      </c>
      <c r="AA19" s="18">
        <f t="shared" si="11"/>
      </c>
      <c r="AB19" s="18">
        <f t="shared" si="12"/>
        <v>0</v>
      </c>
      <c r="AC19" s="18">
        <f t="shared" si="13"/>
        <v>0</v>
      </c>
      <c r="AD19" s="24">
        <f t="shared" si="14"/>
        <v>0.46875</v>
      </c>
      <c r="AE19" s="22">
        <f t="shared" si="15"/>
        <v>17</v>
      </c>
      <c r="AF19" s="23">
        <f t="shared" si="16"/>
        <v>11.076923076923075</v>
      </c>
      <c r="AG19" s="18">
        <f t="shared" si="17"/>
        <v>40</v>
      </c>
      <c r="AH19" s="18">
        <f t="shared" si="18"/>
        <v>35.38461538461537</v>
      </c>
      <c r="AI19" s="18">
        <f t="shared" si="19"/>
      </c>
      <c r="AJ19" s="18">
        <f t="shared" si="20"/>
        <v>0</v>
      </c>
      <c r="AK19" s="18">
        <f t="shared" si="21"/>
        <v>0</v>
      </c>
      <c r="AL19" s="25">
        <f t="shared" si="22"/>
        <v>66.15384615384613</v>
      </c>
    </row>
    <row r="20" spans="1:38" ht="15.75">
      <c r="A20" s="11">
        <f t="shared" si="0"/>
        <v>65.81839213418158</v>
      </c>
      <c r="B20">
        <f t="shared" si="1"/>
        <v>214</v>
      </c>
      <c r="C20" s="9">
        <f>VLOOKUP($B20,BPM!$A$1:$E$500,2,0)</f>
        <v>44</v>
      </c>
      <c r="D20" s="9">
        <f>VLOOKUP($B20,BPM!$A$1:$E$500,3,0)</f>
        <v>40</v>
      </c>
      <c r="E20" s="9">
        <f>VLOOKUP($B20,BPM!$A$1:$E$500,4,0)</f>
        <v>36</v>
      </c>
      <c r="F20" s="9">
        <f>VLOOKUP($B20,BPM!$A$1:$E$500,5,0)</f>
        <v>40</v>
      </c>
      <c r="G20" s="1"/>
      <c r="I20" s="26">
        <v>6</v>
      </c>
      <c r="J20" s="54">
        <v>214</v>
      </c>
      <c r="K20" s="54" t="s">
        <v>727</v>
      </c>
      <c r="L20" s="54" t="s">
        <v>728</v>
      </c>
      <c r="M20" s="53">
        <v>0.3541666666666667</v>
      </c>
      <c r="N20" s="53">
        <v>0.4377314814814815</v>
      </c>
      <c r="O20" s="53">
        <v>0.4453587962962963</v>
      </c>
      <c r="P20" s="53">
        <v>0.5556828703703703</v>
      </c>
      <c r="Q20" s="53">
        <v>0.5642708333333334</v>
      </c>
      <c r="R20" s="21">
        <f t="shared" si="2"/>
        <v>0.3541666666666667</v>
      </c>
      <c r="S20" s="21">
        <f t="shared" si="3"/>
        <v>0.4375</v>
      </c>
      <c r="T20" s="21">
        <f t="shared" si="4"/>
        <v>0.4451388888888889</v>
      </c>
      <c r="U20" s="21">
        <f t="shared" si="5"/>
        <v>0.5555555555555556</v>
      </c>
      <c r="V20" s="21">
        <f t="shared" si="6"/>
        <v>0.5638888888888889</v>
      </c>
      <c r="W20" s="22">
        <f t="shared" si="7"/>
        <v>11</v>
      </c>
      <c r="X20" s="23">
        <f t="shared" si="8"/>
        <v>10.000000000000002</v>
      </c>
      <c r="Y20" s="18">
        <f t="shared" si="9"/>
        <v>42</v>
      </c>
      <c r="Z20" s="18">
        <f t="shared" si="10"/>
        <v>28.571428571428584</v>
      </c>
      <c r="AA20" s="18">
        <f t="shared" si="11"/>
      </c>
      <c r="AB20" s="18">
        <f t="shared" si="12"/>
        <v>0</v>
      </c>
      <c r="AC20" s="18">
        <f t="shared" si="13"/>
        <v>0</v>
      </c>
      <c r="AD20" s="24">
        <f t="shared" si="14"/>
        <v>0.46527777777777773</v>
      </c>
      <c r="AE20" s="22">
        <f t="shared" si="15"/>
        <v>12</v>
      </c>
      <c r="AF20" s="23">
        <f t="shared" si="16"/>
        <v>11.076923076923068</v>
      </c>
      <c r="AG20" s="18">
        <f t="shared" si="17"/>
        <v>38</v>
      </c>
      <c r="AH20" s="18">
        <f t="shared" si="18"/>
        <v>37.24696356275299</v>
      </c>
      <c r="AI20" s="18">
        <f t="shared" si="19"/>
      </c>
      <c r="AJ20" s="18">
        <f t="shared" si="20"/>
        <v>0</v>
      </c>
      <c r="AK20" s="18">
        <f t="shared" si="21"/>
        <v>0</v>
      </c>
      <c r="AL20" s="25">
        <f t="shared" si="22"/>
        <v>65.81839213418158</v>
      </c>
    </row>
    <row r="21" spans="1:38" ht="15.75">
      <c r="A21" s="11">
        <f t="shared" si="0"/>
        <v>65.8182921341816</v>
      </c>
      <c r="B21">
        <f t="shared" si="1"/>
        <v>230</v>
      </c>
      <c r="C21" s="9">
        <f>VLOOKUP($B21,BPM!$A$1:$E$500,2,0)</f>
        <v>44</v>
      </c>
      <c r="D21" s="9">
        <f>VLOOKUP($B21,BPM!$A$1:$E$500,3,0)</f>
        <v>40</v>
      </c>
      <c r="E21" s="9">
        <f>VLOOKUP($B21,BPM!$A$1:$E$500,4,0)</f>
        <v>40</v>
      </c>
      <c r="F21" s="9">
        <f>VLOOKUP($B21,BPM!$A$1:$E$500,5,0)</f>
        <v>36</v>
      </c>
      <c r="G21" s="1"/>
      <c r="I21" s="26">
        <v>7</v>
      </c>
      <c r="J21" s="54">
        <v>230</v>
      </c>
      <c r="K21" s="54" t="s">
        <v>358</v>
      </c>
      <c r="L21" s="54" t="s">
        <v>757</v>
      </c>
      <c r="M21" s="53">
        <v>0.3923611111111111</v>
      </c>
      <c r="N21" s="53">
        <v>0.47601851851851856</v>
      </c>
      <c r="O21" s="53">
        <v>0.4849884259259259</v>
      </c>
      <c r="P21" s="53">
        <v>0.5940046296296296</v>
      </c>
      <c r="Q21" s="53">
        <v>0.6059722222222222</v>
      </c>
      <c r="R21" s="21">
        <f t="shared" si="2"/>
        <v>0.3923611111111111</v>
      </c>
      <c r="S21" s="21">
        <f t="shared" si="3"/>
        <v>0.4756944444444444</v>
      </c>
      <c r="T21" s="21">
        <f t="shared" si="4"/>
        <v>0.4847222222222222</v>
      </c>
      <c r="U21" s="21">
        <f t="shared" si="5"/>
        <v>0.59375</v>
      </c>
      <c r="V21" s="21">
        <f t="shared" si="6"/>
        <v>0.6055555555555555</v>
      </c>
      <c r="W21" s="22">
        <f t="shared" si="7"/>
        <v>13</v>
      </c>
      <c r="X21" s="23">
        <f t="shared" si="8"/>
        <v>10.000000000000002</v>
      </c>
      <c r="Y21" s="18">
        <f t="shared" si="9"/>
        <v>42</v>
      </c>
      <c r="Z21" s="18">
        <f t="shared" si="10"/>
        <v>28.571428571428584</v>
      </c>
      <c r="AA21" s="18">
        <f t="shared" si="11"/>
      </c>
      <c r="AB21" s="18">
        <f t="shared" si="12"/>
        <v>0</v>
      </c>
      <c r="AC21" s="18">
        <f t="shared" si="13"/>
        <v>0</v>
      </c>
      <c r="AD21" s="24">
        <f t="shared" si="14"/>
        <v>0.5034722222222222</v>
      </c>
      <c r="AE21" s="22">
        <f t="shared" si="15"/>
        <v>17</v>
      </c>
      <c r="AF21" s="23">
        <f t="shared" si="16"/>
        <v>11.076923076923075</v>
      </c>
      <c r="AG21" s="18">
        <f t="shared" si="17"/>
        <v>38</v>
      </c>
      <c r="AH21" s="18">
        <f t="shared" si="18"/>
        <v>37.246963562753024</v>
      </c>
      <c r="AI21" s="18">
        <f t="shared" si="19"/>
      </c>
      <c r="AJ21" s="18">
        <f t="shared" si="20"/>
        <v>0</v>
      </c>
      <c r="AK21" s="18">
        <f t="shared" si="21"/>
        <v>0</v>
      </c>
      <c r="AL21" s="25">
        <f>IF(OR(AI21&lt;&gt;"",AA21&lt;&gt;"",G21&lt;&gt;""),0,Z21+AH21-AK21-AC21)-0.0001</f>
        <v>65.8182921341816</v>
      </c>
    </row>
    <row r="22" spans="1:38" ht="15.75">
      <c r="A22" s="11">
        <f t="shared" si="0"/>
        <v>65.50116550116553</v>
      </c>
      <c r="B22">
        <f t="shared" si="1"/>
        <v>241</v>
      </c>
      <c r="C22" s="9">
        <f>VLOOKUP($B22,BPM!$A$1:$E$500,2,0)</f>
        <v>36</v>
      </c>
      <c r="D22" s="9">
        <f>VLOOKUP($B22,BPM!$A$1:$E$500,3,0)</f>
        <v>36</v>
      </c>
      <c r="E22" s="9">
        <f>VLOOKUP($B22,BPM!$A$1:$E$500,4,0)</f>
        <v>44</v>
      </c>
      <c r="F22" s="9">
        <f>VLOOKUP($B22,BPM!$A$1:$E$500,5,0)</f>
        <v>44</v>
      </c>
      <c r="G22" s="1"/>
      <c r="I22" s="26">
        <v>8</v>
      </c>
      <c r="J22" s="51">
        <v>241</v>
      </c>
      <c r="K22" s="51" t="s">
        <v>764</v>
      </c>
      <c r="L22" s="51" t="s">
        <v>765</v>
      </c>
      <c r="M22" s="50">
        <v>0.3680555555555556</v>
      </c>
      <c r="N22" s="50">
        <v>0.4517939814814815</v>
      </c>
      <c r="O22" s="50">
        <v>0.46427083333333335</v>
      </c>
      <c r="P22" s="50">
        <v>0.569699074074074</v>
      </c>
      <c r="Q22" s="50">
        <v>0.5810532407407407</v>
      </c>
      <c r="R22" s="21">
        <f t="shared" si="2"/>
        <v>0.3680555555555556</v>
      </c>
      <c r="S22" s="21">
        <f t="shared" si="3"/>
        <v>0.4513888888888889</v>
      </c>
      <c r="T22" s="21">
        <f t="shared" si="4"/>
        <v>0.46388888888888885</v>
      </c>
      <c r="U22" s="21">
        <f t="shared" si="5"/>
        <v>0.5694444444444444</v>
      </c>
      <c r="V22" s="21">
        <f t="shared" si="6"/>
        <v>0.5805555555555556</v>
      </c>
      <c r="W22" s="22">
        <f t="shared" si="7"/>
        <v>18</v>
      </c>
      <c r="X22" s="23">
        <f t="shared" si="8"/>
        <v>10.000000000000002</v>
      </c>
      <c r="Y22" s="18">
        <f t="shared" si="9"/>
        <v>36</v>
      </c>
      <c r="Z22" s="18">
        <f t="shared" si="10"/>
        <v>33.33333333333334</v>
      </c>
      <c r="AA22" s="18">
        <f t="shared" si="11"/>
      </c>
      <c r="AB22" s="18">
        <f t="shared" si="12"/>
        <v>0</v>
      </c>
      <c r="AC22" s="18">
        <f t="shared" si="13"/>
        <v>0</v>
      </c>
      <c r="AD22" s="24">
        <f t="shared" si="14"/>
        <v>0.4791666666666667</v>
      </c>
      <c r="AE22" s="22">
        <f t="shared" si="15"/>
        <v>16</v>
      </c>
      <c r="AF22" s="23">
        <f t="shared" si="16"/>
        <v>11.076923076923082</v>
      </c>
      <c r="AG22" s="18">
        <f t="shared" si="17"/>
        <v>44</v>
      </c>
      <c r="AH22" s="18">
        <f t="shared" si="18"/>
        <v>32.16783216783219</v>
      </c>
      <c r="AI22" s="18">
        <f t="shared" si="19"/>
      </c>
      <c r="AJ22" s="18">
        <f t="shared" si="20"/>
        <v>0</v>
      </c>
      <c r="AK22" s="18">
        <f t="shared" si="21"/>
        <v>0</v>
      </c>
      <c r="AL22" s="25">
        <f aca="true" t="shared" si="23" ref="AL22:AL46">IF(OR(AI22&lt;&gt;"",AA22&lt;&gt;"",G22&lt;&gt;""),0,Z22+AH22-AK22-AC22)</f>
        <v>65.50116550116553</v>
      </c>
    </row>
    <row r="23" spans="1:38" ht="15.75">
      <c r="A23" s="11">
        <f t="shared" si="0"/>
        <v>65.38461538461539</v>
      </c>
      <c r="B23">
        <f t="shared" si="1"/>
        <v>202</v>
      </c>
      <c r="C23" s="9">
        <f>VLOOKUP($B23,BPM!$A$1:$E$500,2,0)</f>
        <v>40</v>
      </c>
      <c r="D23" s="9">
        <f>VLOOKUP($B23,BPM!$A$1:$E$500,3,0)</f>
        <v>40</v>
      </c>
      <c r="E23" s="9">
        <f>VLOOKUP($B23,BPM!$A$1:$E$500,4,0)</f>
        <v>40</v>
      </c>
      <c r="F23" s="9">
        <f>VLOOKUP($B23,BPM!$A$1:$E$500,5,0)</f>
        <v>40</v>
      </c>
      <c r="G23" s="1"/>
      <c r="I23" s="26">
        <v>9</v>
      </c>
      <c r="J23" s="51">
        <v>202</v>
      </c>
      <c r="K23" s="51" t="s">
        <v>438</v>
      </c>
      <c r="L23" s="51" t="s">
        <v>708</v>
      </c>
      <c r="M23" s="50">
        <v>0.3819444444444444</v>
      </c>
      <c r="N23" s="50">
        <v>0.46552083333333333</v>
      </c>
      <c r="O23" s="50">
        <v>0.4717708333333333</v>
      </c>
      <c r="P23" s="50">
        <v>0.5834953703703704</v>
      </c>
      <c r="Q23" s="50">
        <v>0.5916782407407407</v>
      </c>
      <c r="R23" s="21">
        <f t="shared" si="2"/>
        <v>0.3819444444444444</v>
      </c>
      <c r="S23" s="21">
        <f t="shared" si="3"/>
        <v>0.46527777777777773</v>
      </c>
      <c r="T23" s="21">
        <f t="shared" si="4"/>
        <v>0.47152777777777777</v>
      </c>
      <c r="U23" s="21">
        <f t="shared" si="5"/>
        <v>0.5833333333333334</v>
      </c>
      <c r="V23" s="21">
        <f t="shared" si="6"/>
        <v>0.5916666666666667</v>
      </c>
      <c r="W23" s="22">
        <f t="shared" si="7"/>
        <v>9</v>
      </c>
      <c r="X23" s="23">
        <f t="shared" si="8"/>
        <v>10.000000000000002</v>
      </c>
      <c r="Y23" s="18">
        <f t="shared" si="9"/>
        <v>40</v>
      </c>
      <c r="Z23" s="18">
        <f t="shared" si="10"/>
        <v>30.00000000000001</v>
      </c>
      <c r="AA23" s="18">
        <f t="shared" si="11"/>
      </c>
      <c r="AB23" s="18">
        <f t="shared" si="12"/>
        <v>0</v>
      </c>
      <c r="AC23" s="18">
        <f t="shared" si="13"/>
        <v>0</v>
      </c>
      <c r="AD23" s="24">
        <f t="shared" si="14"/>
        <v>0.4930555555555556</v>
      </c>
      <c r="AE23" s="22">
        <f t="shared" si="15"/>
        <v>12</v>
      </c>
      <c r="AF23" s="23">
        <f t="shared" si="16"/>
        <v>11.076923076923075</v>
      </c>
      <c r="AG23" s="18">
        <f t="shared" si="17"/>
        <v>40</v>
      </c>
      <c r="AH23" s="18">
        <f t="shared" si="18"/>
        <v>35.38461538461537</v>
      </c>
      <c r="AI23" s="18">
        <f t="shared" si="19"/>
      </c>
      <c r="AJ23" s="18">
        <f t="shared" si="20"/>
        <v>0</v>
      </c>
      <c r="AK23" s="18">
        <f t="shared" si="21"/>
        <v>0</v>
      </c>
      <c r="AL23" s="25">
        <f t="shared" si="23"/>
        <v>65.38461538461539</v>
      </c>
    </row>
    <row r="24" spans="1:38" ht="15.75">
      <c r="A24" s="11">
        <f t="shared" si="0"/>
        <v>64.10256410256407</v>
      </c>
      <c r="B24">
        <f t="shared" si="1"/>
        <v>227</v>
      </c>
      <c r="C24" s="9">
        <f>VLOOKUP($B24,BPM!$A$1:$E$500,2,0)</f>
        <v>36</v>
      </c>
      <c r="D24" s="9">
        <f>VLOOKUP($B24,BPM!$A$1:$E$500,3,0)</f>
        <v>36</v>
      </c>
      <c r="E24" s="9">
        <f>VLOOKUP($B24,BPM!$A$1:$E$500,4,0)</f>
        <v>48</v>
      </c>
      <c r="F24" s="9">
        <f>VLOOKUP($B24,BPM!$A$1:$E$500,5,0)</f>
        <v>44</v>
      </c>
      <c r="G24" s="1"/>
      <c r="I24" s="26">
        <v>10</v>
      </c>
      <c r="J24" s="51">
        <v>227</v>
      </c>
      <c r="K24" s="51" t="s">
        <v>751</v>
      </c>
      <c r="L24" s="51" t="s">
        <v>752</v>
      </c>
      <c r="M24" s="50">
        <v>0.3888888888888889</v>
      </c>
      <c r="N24" s="50">
        <v>0.4727777777777778</v>
      </c>
      <c r="O24" s="50">
        <v>0.483125</v>
      </c>
      <c r="P24" s="50">
        <v>0.5903935185185185</v>
      </c>
      <c r="Q24" s="50">
        <v>0.600775462962963</v>
      </c>
      <c r="R24" s="21">
        <f t="shared" si="2"/>
        <v>0.3888888888888889</v>
      </c>
      <c r="S24" s="21">
        <f t="shared" si="3"/>
        <v>0.47222222222222227</v>
      </c>
      <c r="T24" s="21">
        <f t="shared" si="4"/>
        <v>0.4826388888888889</v>
      </c>
      <c r="U24" s="21">
        <f t="shared" si="5"/>
        <v>0.5902777777777778</v>
      </c>
      <c r="V24" s="21">
        <f t="shared" si="6"/>
        <v>0.6006944444444444</v>
      </c>
      <c r="W24" s="22">
        <f t="shared" si="7"/>
        <v>15</v>
      </c>
      <c r="X24" s="23">
        <f t="shared" si="8"/>
        <v>9.999999999999996</v>
      </c>
      <c r="Y24" s="18">
        <f t="shared" si="9"/>
        <v>36</v>
      </c>
      <c r="Z24" s="18">
        <f t="shared" si="10"/>
        <v>33.333333333333314</v>
      </c>
      <c r="AA24" s="18">
        <f t="shared" si="11"/>
      </c>
      <c r="AB24" s="18">
        <f t="shared" si="12"/>
        <v>0</v>
      </c>
      <c r="AC24" s="18">
        <f t="shared" si="13"/>
        <v>0</v>
      </c>
      <c r="AD24" s="24">
        <f t="shared" si="14"/>
        <v>0.5</v>
      </c>
      <c r="AE24" s="22">
        <f t="shared" si="15"/>
        <v>15</v>
      </c>
      <c r="AF24" s="23">
        <f t="shared" si="16"/>
        <v>11.076923076923075</v>
      </c>
      <c r="AG24" s="18">
        <f t="shared" si="17"/>
        <v>46</v>
      </c>
      <c r="AH24" s="18">
        <f t="shared" si="18"/>
        <v>30.769230769230763</v>
      </c>
      <c r="AI24" s="18">
        <f t="shared" si="19"/>
      </c>
      <c r="AJ24" s="18">
        <f t="shared" si="20"/>
        <v>0</v>
      </c>
      <c r="AK24" s="18">
        <f t="shared" si="21"/>
        <v>0</v>
      </c>
      <c r="AL24" s="25">
        <f t="shared" si="23"/>
        <v>64.10256410256407</v>
      </c>
    </row>
    <row r="25" spans="1:38" ht="15.75">
      <c r="A25" s="11">
        <f t="shared" si="0"/>
        <v>62.167832167832145</v>
      </c>
      <c r="B25">
        <f t="shared" si="1"/>
        <v>215</v>
      </c>
      <c r="C25" s="9">
        <f>VLOOKUP($B25,BPM!$A$1:$E$500,2,0)</f>
        <v>40</v>
      </c>
      <c r="D25" s="9">
        <f>VLOOKUP($B25,BPM!$A$1:$E$500,3,0)</f>
        <v>40</v>
      </c>
      <c r="E25" s="9">
        <f>VLOOKUP($B25,BPM!$A$1:$E$500,4,0)</f>
        <v>44</v>
      </c>
      <c r="F25" s="9">
        <f>VLOOKUP($B25,BPM!$A$1:$E$500,5,0)</f>
        <v>44</v>
      </c>
      <c r="G25" s="1"/>
      <c r="I25" s="26">
        <v>11</v>
      </c>
      <c r="J25" s="51">
        <v>215</v>
      </c>
      <c r="K25" s="51" t="s">
        <v>729</v>
      </c>
      <c r="L25" s="51" t="s">
        <v>730</v>
      </c>
      <c r="M25" s="50">
        <v>0.3645833333333333</v>
      </c>
      <c r="N25" s="50">
        <v>0.44796296296296295</v>
      </c>
      <c r="O25" s="50">
        <v>0.4587962962962963</v>
      </c>
      <c r="P25" s="50">
        <v>0.5661111111111111</v>
      </c>
      <c r="Q25" s="50">
        <v>0.5751041666666666</v>
      </c>
      <c r="R25" s="21">
        <f t="shared" si="2"/>
        <v>0.3645833333333333</v>
      </c>
      <c r="S25" s="21">
        <f t="shared" si="3"/>
        <v>0.4479166666666667</v>
      </c>
      <c r="T25" s="21">
        <f t="shared" si="4"/>
        <v>0.4583333333333333</v>
      </c>
      <c r="U25" s="21">
        <f t="shared" si="5"/>
        <v>0.5659722222222222</v>
      </c>
      <c r="V25" s="21">
        <f t="shared" si="6"/>
        <v>0.5750000000000001</v>
      </c>
      <c r="W25" s="22">
        <f t="shared" si="7"/>
        <v>15</v>
      </c>
      <c r="X25" s="23">
        <f t="shared" si="8"/>
        <v>9.999999999999996</v>
      </c>
      <c r="Y25" s="18">
        <f t="shared" si="9"/>
        <v>40</v>
      </c>
      <c r="Z25" s="18">
        <f t="shared" si="10"/>
        <v>29.999999999999982</v>
      </c>
      <c r="AA25" s="18">
        <f t="shared" si="11"/>
      </c>
      <c r="AB25" s="18">
        <f t="shared" si="12"/>
        <v>0</v>
      </c>
      <c r="AC25" s="18">
        <f t="shared" si="13"/>
        <v>0</v>
      </c>
      <c r="AD25" s="24">
        <f t="shared" si="14"/>
        <v>0.4756944444444444</v>
      </c>
      <c r="AE25" s="22">
        <f t="shared" si="15"/>
        <v>13</v>
      </c>
      <c r="AF25" s="23">
        <f t="shared" si="16"/>
        <v>11.076923076923075</v>
      </c>
      <c r="AG25" s="18">
        <f t="shared" si="17"/>
        <v>44</v>
      </c>
      <c r="AH25" s="18">
        <f t="shared" si="18"/>
        <v>32.16783216783216</v>
      </c>
      <c r="AI25" s="18">
        <f t="shared" si="19"/>
      </c>
      <c r="AJ25" s="18">
        <f t="shared" si="20"/>
        <v>0</v>
      </c>
      <c r="AK25" s="18">
        <f t="shared" si="21"/>
        <v>0</v>
      </c>
      <c r="AL25" s="25">
        <f t="shared" si="23"/>
        <v>62.167832167832145</v>
      </c>
    </row>
    <row r="26" spans="1:38" ht="15.75">
      <c r="A26" s="11">
        <f t="shared" si="0"/>
        <v>61.95774875020162</v>
      </c>
      <c r="B26">
        <f t="shared" si="1"/>
        <v>206</v>
      </c>
      <c r="C26" s="9">
        <f>VLOOKUP($B26,BPM!$A$1:$E$500,2,0)</f>
        <v>56</v>
      </c>
      <c r="D26" s="9">
        <f>VLOOKUP($B26,BPM!$A$1:$E$500,3,0)</f>
        <v>50</v>
      </c>
      <c r="E26" s="9">
        <f>VLOOKUP($B26,BPM!$A$1:$E$500,4,0)</f>
        <v>36</v>
      </c>
      <c r="F26" s="9">
        <f>VLOOKUP($B26,BPM!$A$1:$E$500,5,0)</f>
        <v>36</v>
      </c>
      <c r="G26" s="1"/>
      <c r="I26" s="26">
        <v>12</v>
      </c>
      <c r="J26" s="51">
        <v>206</v>
      </c>
      <c r="K26" s="51" t="s">
        <v>214</v>
      </c>
      <c r="L26" s="51" t="s">
        <v>715</v>
      </c>
      <c r="M26" s="50">
        <v>0.37847222222222227</v>
      </c>
      <c r="N26" s="50">
        <v>0.462337962962963</v>
      </c>
      <c r="O26" s="50">
        <v>0.47303240740740743</v>
      </c>
      <c r="P26" s="50">
        <v>0.5802430555555556</v>
      </c>
      <c r="Q26" s="50">
        <v>0.5926851851851852</v>
      </c>
      <c r="R26" s="21">
        <f t="shared" si="2"/>
        <v>0.37847222222222227</v>
      </c>
      <c r="S26" s="21">
        <f t="shared" si="3"/>
        <v>0.4618055555555556</v>
      </c>
      <c r="T26" s="21">
        <f t="shared" si="4"/>
        <v>0.47291666666666665</v>
      </c>
      <c r="U26" s="21">
        <f t="shared" si="5"/>
        <v>0.579861111111111</v>
      </c>
      <c r="V26" s="21">
        <f t="shared" si="6"/>
        <v>0.5923611111111111</v>
      </c>
      <c r="W26" s="22">
        <f t="shared" si="7"/>
        <v>16</v>
      </c>
      <c r="X26" s="23">
        <f t="shared" si="8"/>
        <v>10.000000000000002</v>
      </c>
      <c r="Y26" s="18">
        <f t="shared" si="9"/>
        <v>53</v>
      </c>
      <c r="Z26" s="18">
        <f t="shared" si="10"/>
        <v>22.641509433962273</v>
      </c>
      <c r="AA26" s="18">
        <f t="shared" si="11"/>
      </c>
      <c r="AB26" s="18">
        <f t="shared" si="12"/>
        <v>0</v>
      </c>
      <c r="AC26" s="18">
        <f t="shared" si="13"/>
        <v>0</v>
      </c>
      <c r="AD26" s="24">
        <f t="shared" si="14"/>
        <v>0.4895833333333333</v>
      </c>
      <c r="AE26" s="22">
        <f t="shared" si="15"/>
        <v>18</v>
      </c>
      <c r="AF26" s="23">
        <f t="shared" si="16"/>
        <v>11.076923076923082</v>
      </c>
      <c r="AG26" s="18">
        <f t="shared" si="17"/>
        <v>36</v>
      </c>
      <c r="AH26" s="18">
        <f t="shared" si="18"/>
        <v>39.31623931623935</v>
      </c>
      <c r="AI26" s="18">
        <f t="shared" si="19"/>
      </c>
      <c r="AJ26" s="18">
        <f t="shared" si="20"/>
        <v>0</v>
      </c>
      <c r="AK26" s="18">
        <f t="shared" si="21"/>
        <v>0</v>
      </c>
      <c r="AL26" s="25">
        <f t="shared" si="23"/>
        <v>61.95774875020162</v>
      </c>
    </row>
    <row r="27" spans="1:38" ht="15.75">
      <c r="A27" s="11">
        <f t="shared" si="0"/>
        <v>61.086680761099345</v>
      </c>
      <c r="B27">
        <f t="shared" si="1"/>
        <v>211</v>
      </c>
      <c r="C27" s="9">
        <f>VLOOKUP($B27,BPM!$A$1:$E$500,2,0)</f>
        <v>40</v>
      </c>
      <c r="D27" s="9">
        <f>VLOOKUP($B27,BPM!$A$1:$E$500,3,0)</f>
        <v>48</v>
      </c>
      <c r="E27" s="9">
        <f>VLOOKUP($B27,BPM!$A$1:$E$500,4,0)</f>
        <v>40</v>
      </c>
      <c r="F27" s="9">
        <f>VLOOKUP($B27,BPM!$A$1:$E$500,5,0)</f>
        <v>40</v>
      </c>
      <c r="G27" s="1"/>
      <c r="I27" s="26">
        <v>13</v>
      </c>
      <c r="J27" s="51">
        <v>211</v>
      </c>
      <c r="K27" s="51" t="s">
        <v>722</v>
      </c>
      <c r="L27" s="51" t="s">
        <v>723</v>
      </c>
      <c r="M27" s="50">
        <v>0.3888888888888889</v>
      </c>
      <c r="N27" s="50">
        <v>0.47236111111111106</v>
      </c>
      <c r="O27" s="50">
        <v>0.48361111111111116</v>
      </c>
      <c r="P27" s="50">
        <v>0.5897337962962963</v>
      </c>
      <c r="Q27" s="50">
        <v>0.5995370370370371</v>
      </c>
      <c r="R27" s="21">
        <f t="shared" si="2"/>
        <v>0.3888888888888889</v>
      </c>
      <c r="S27" s="21">
        <f t="shared" si="3"/>
        <v>0.47222222222222227</v>
      </c>
      <c r="T27" s="21">
        <f t="shared" si="4"/>
        <v>0.48333333333333334</v>
      </c>
      <c r="U27" s="21">
        <f t="shared" si="5"/>
        <v>0.5895833333333333</v>
      </c>
      <c r="V27" s="21">
        <f t="shared" si="6"/>
        <v>0.5993055555555555</v>
      </c>
      <c r="W27" s="22">
        <f t="shared" si="7"/>
        <v>16</v>
      </c>
      <c r="X27" s="23">
        <f t="shared" si="8"/>
        <v>9.999999999999996</v>
      </c>
      <c r="Y27" s="18">
        <f t="shared" si="9"/>
        <v>44</v>
      </c>
      <c r="Z27" s="18">
        <f t="shared" si="10"/>
        <v>27.272727272727256</v>
      </c>
      <c r="AA27" s="18">
        <f t="shared" si="11"/>
      </c>
      <c r="AB27" s="18">
        <f t="shared" si="12"/>
        <v>0</v>
      </c>
      <c r="AC27" s="18">
        <f t="shared" si="13"/>
        <v>0</v>
      </c>
      <c r="AD27" s="24">
        <f t="shared" si="14"/>
        <v>0.5</v>
      </c>
      <c r="AE27" s="22">
        <f t="shared" si="15"/>
        <v>14</v>
      </c>
      <c r="AF27" s="23">
        <f t="shared" si="16"/>
        <v>11.162790697674417</v>
      </c>
      <c r="AG27" s="18">
        <f t="shared" si="17"/>
        <v>40</v>
      </c>
      <c r="AH27" s="18">
        <f t="shared" si="18"/>
        <v>35.813953488372086</v>
      </c>
      <c r="AI27" s="18">
        <f t="shared" si="19"/>
      </c>
      <c r="AJ27" s="18">
        <f t="shared" si="20"/>
        <v>1</v>
      </c>
      <c r="AK27" s="18">
        <f t="shared" si="21"/>
        <v>2</v>
      </c>
      <c r="AL27" s="25">
        <f t="shared" si="23"/>
        <v>61.086680761099345</v>
      </c>
    </row>
    <row r="28" spans="1:38" ht="15.75">
      <c r="A28" s="11">
        <f t="shared" si="0"/>
        <v>61.066126855600515</v>
      </c>
      <c r="B28">
        <f t="shared" si="1"/>
        <v>231</v>
      </c>
      <c r="C28" s="9">
        <f>VLOOKUP($B28,BPM!$A$1:$E$500,2,0)</f>
        <v>36</v>
      </c>
      <c r="D28" s="9">
        <f>VLOOKUP($B28,BPM!$A$1:$E$500,3,0)</f>
        <v>40</v>
      </c>
      <c r="E28" s="9">
        <f>VLOOKUP($B28,BPM!$A$1:$E$500,4,0)</f>
        <v>48</v>
      </c>
      <c r="F28" s="9">
        <f>VLOOKUP($B28,BPM!$A$1:$E$500,5,0)</f>
        <v>48</v>
      </c>
      <c r="G28" s="1"/>
      <c r="I28" s="26">
        <v>14</v>
      </c>
      <c r="J28" s="51">
        <v>231</v>
      </c>
      <c r="K28" s="51" t="s">
        <v>758</v>
      </c>
      <c r="L28" s="51" t="s">
        <v>759</v>
      </c>
      <c r="M28" s="50">
        <v>0.3888888888888889</v>
      </c>
      <c r="N28" s="50">
        <v>0.4726504629629629</v>
      </c>
      <c r="O28" s="50">
        <v>0.4830671296296296</v>
      </c>
      <c r="P28" s="50">
        <v>0.5903935185185185</v>
      </c>
      <c r="Q28" s="50">
        <v>0.6007523148148148</v>
      </c>
      <c r="R28" s="21">
        <f t="shared" si="2"/>
        <v>0.3888888888888889</v>
      </c>
      <c r="S28" s="21">
        <f t="shared" si="3"/>
        <v>0.47222222222222227</v>
      </c>
      <c r="T28" s="21">
        <f t="shared" si="4"/>
        <v>0.4826388888888889</v>
      </c>
      <c r="U28" s="21">
        <f t="shared" si="5"/>
        <v>0.5902777777777778</v>
      </c>
      <c r="V28" s="21">
        <f t="shared" si="6"/>
        <v>0.6006944444444444</v>
      </c>
      <c r="W28" s="22">
        <f t="shared" si="7"/>
        <v>15</v>
      </c>
      <c r="X28" s="23">
        <f t="shared" si="8"/>
        <v>9.999999999999996</v>
      </c>
      <c r="Y28" s="18">
        <f t="shared" si="9"/>
        <v>38</v>
      </c>
      <c r="Z28" s="18">
        <f t="shared" si="10"/>
        <v>31.578947368421034</v>
      </c>
      <c r="AA28" s="18">
        <f t="shared" si="11"/>
      </c>
      <c r="AB28" s="18">
        <f t="shared" si="12"/>
        <v>0</v>
      </c>
      <c r="AC28" s="18">
        <f t="shared" si="13"/>
        <v>0</v>
      </c>
      <c r="AD28" s="24">
        <f t="shared" si="14"/>
        <v>0.5</v>
      </c>
      <c r="AE28" s="22">
        <f t="shared" si="15"/>
        <v>15</v>
      </c>
      <c r="AF28" s="23">
        <f t="shared" si="16"/>
        <v>11.076923076923075</v>
      </c>
      <c r="AG28" s="18">
        <f t="shared" si="17"/>
        <v>48</v>
      </c>
      <c r="AH28" s="18">
        <f t="shared" si="18"/>
        <v>29.48717948717948</v>
      </c>
      <c r="AI28" s="18">
        <f t="shared" si="19"/>
      </c>
      <c r="AJ28" s="18">
        <f t="shared" si="20"/>
        <v>0</v>
      </c>
      <c r="AK28" s="18">
        <f t="shared" si="21"/>
        <v>0</v>
      </c>
      <c r="AL28" s="25">
        <f t="shared" si="23"/>
        <v>61.066126855600515</v>
      </c>
    </row>
    <row r="29" spans="1:38" ht="15.75">
      <c r="A29" s="11">
        <f t="shared" si="0"/>
        <v>60.03870343492983</v>
      </c>
      <c r="B29">
        <f t="shared" si="1"/>
        <v>213</v>
      </c>
      <c r="C29" s="9">
        <f>VLOOKUP($B29,BPM!$A$1:$E$500,2,0)</f>
        <v>36</v>
      </c>
      <c r="D29" s="9">
        <f>VLOOKUP($B29,BPM!$A$1:$E$500,3,0)</f>
        <v>36</v>
      </c>
      <c r="E29" s="9">
        <f>VLOOKUP($B29,BPM!$A$1:$E$500,4,0)</f>
        <v>58</v>
      </c>
      <c r="F29" s="9">
        <f>VLOOKUP($B29,BPM!$A$1:$E$500,5,0)</f>
        <v>48</v>
      </c>
      <c r="G29" s="1"/>
      <c r="I29" s="26">
        <v>15</v>
      </c>
      <c r="J29" s="51">
        <v>213</v>
      </c>
      <c r="K29" s="51" t="s">
        <v>725</v>
      </c>
      <c r="L29" s="51" t="s">
        <v>726</v>
      </c>
      <c r="M29" s="50">
        <v>0.3541666666666667</v>
      </c>
      <c r="N29" s="50">
        <v>0.4377314814814815</v>
      </c>
      <c r="O29" s="50">
        <v>0.44538194444444446</v>
      </c>
      <c r="P29" s="50">
        <v>0.5556365740740741</v>
      </c>
      <c r="Q29" s="50">
        <v>0.5641550925925926</v>
      </c>
      <c r="R29" s="21">
        <f t="shared" si="2"/>
        <v>0.3541666666666667</v>
      </c>
      <c r="S29" s="21">
        <f t="shared" si="3"/>
        <v>0.4375</v>
      </c>
      <c r="T29" s="21">
        <f t="shared" si="4"/>
        <v>0.4451388888888889</v>
      </c>
      <c r="U29" s="21">
        <f t="shared" si="5"/>
        <v>0.5555555555555556</v>
      </c>
      <c r="V29" s="21">
        <f t="shared" si="6"/>
        <v>0.5638888888888889</v>
      </c>
      <c r="W29" s="22">
        <f t="shared" si="7"/>
        <v>11</v>
      </c>
      <c r="X29" s="23">
        <f t="shared" si="8"/>
        <v>10.000000000000002</v>
      </c>
      <c r="Y29" s="18">
        <f t="shared" si="9"/>
        <v>36</v>
      </c>
      <c r="Z29" s="18">
        <f t="shared" si="10"/>
        <v>33.33333333333334</v>
      </c>
      <c r="AA29" s="18">
        <f t="shared" si="11"/>
      </c>
      <c r="AB29" s="18">
        <f t="shared" si="12"/>
        <v>0</v>
      </c>
      <c r="AC29" s="18">
        <f t="shared" si="13"/>
        <v>0</v>
      </c>
      <c r="AD29" s="24">
        <f t="shared" si="14"/>
        <v>0.46527777777777773</v>
      </c>
      <c r="AE29" s="22">
        <f t="shared" si="15"/>
        <v>12</v>
      </c>
      <c r="AF29" s="23">
        <f t="shared" si="16"/>
        <v>11.076923076923068</v>
      </c>
      <c r="AG29" s="18">
        <f t="shared" si="17"/>
        <v>53</v>
      </c>
      <c r="AH29" s="18">
        <f t="shared" si="18"/>
        <v>26.705370101596483</v>
      </c>
      <c r="AI29" s="18">
        <f t="shared" si="19"/>
      </c>
      <c r="AJ29" s="18">
        <f t="shared" si="20"/>
        <v>0</v>
      </c>
      <c r="AK29" s="18">
        <f t="shared" si="21"/>
        <v>0</v>
      </c>
      <c r="AL29" s="25">
        <f t="shared" si="23"/>
        <v>60.03870343492983</v>
      </c>
    </row>
    <row r="30" spans="1:38" ht="15.75">
      <c r="A30" s="11">
        <f t="shared" si="0"/>
        <v>59.384615384615415</v>
      </c>
      <c r="B30">
        <f t="shared" si="1"/>
        <v>240</v>
      </c>
      <c r="C30" s="9">
        <f>VLOOKUP($B30,BPM!$A$1:$E$500,2,0)</f>
        <v>50</v>
      </c>
      <c r="D30" s="9">
        <f>VLOOKUP($B30,BPM!$A$1:$E$500,3,0)</f>
        <v>50</v>
      </c>
      <c r="E30" s="9">
        <f>VLOOKUP($B30,BPM!$A$1:$E$500,4,0)</f>
        <v>40</v>
      </c>
      <c r="F30" s="9">
        <f>VLOOKUP($B30,BPM!$A$1:$E$500,5,0)</f>
        <v>40</v>
      </c>
      <c r="G30" s="1"/>
      <c r="I30" s="26">
        <v>16</v>
      </c>
      <c r="J30" s="54">
        <v>240</v>
      </c>
      <c r="K30" s="54" t="s">
        <v>763</v>
      </c>
      <c r="L30" s="54" t="s">
        <v>135</v>
      </c>
      <c r="M30" s="53">
        <v>0.3680555555555556</v>
      </c>
      <c r="N30" s="53">
        <v>0.4518518518518519</v>
      </c>
      <c r="O30" s="53">
        <v>0.4590972222222222</v>
      </c>
      <c r="P30" s="53">
        <v>0.5696643518518518</v>
      </c>
      <c r="Q30" s="53">
        <v>0.578113425925926</v>
      </c>
      <c r="R30" s="21">
        <f t="shared" si="2"/>
        <v>0.3680555555555556</v>
      </c>
      <c r="S30" s="21">
        <f t="shared" si="3"/>
        <v>0.4513888888888889</v>
      </c>
      <c r="T30" s="21">
        <f t="shared" si="4"/>
        <v>0.4590277777777778</v>
      </c>
      <c r="U30" s="21">
        <f t="shared" si="5"/>
        <v>0.5694444444444444</v>
      </c>
      <c r="V30" s="21">
        <f t="shared" si="6"/>
        <v>0.5777777777777778</v>
      </c>
      <c r="W30" s="22">
        <f t="shared" si="7"/>
        <v>11</v>
      </c>
      <c r="X30" s="23">
        <f t="shared" si="8"/>
        <v>10.000000000000002</v>
      </c>
      <c r="Y30" s="18">
        <f t="shared" si="9"/>
        <v>50</v>
      </c>
      <c r="Z30" s="18">
        <f t="shared" si="10"/>
        <v>24.00000000000001</v>
      </c>
      <c r="AA30" s="18">
        <f t="shared" si="11"/>
      </c>
      <c r="AB30" s="18">
        <f t="shared" si="12"/>
        <v>0</v>
      </c>
      <c r="AC30" s="18">
        <f t="shared" si="13"/>
        <v>0</v>
      </c>
      <c r="AD30" s="24">
        <f t="shared" si="14"/>
        <v>0.4791666666666667</v>
      </c>
      <c r="AE30" s="22">
        <f t="shared" si="15"/>
        <v>12</v>
      </c>
      <c r="AF30" s="23">
        <f t="shared" si="16"/>
        <v>11.076923076923082</v>
      </c>
      <c r="AG30" s="18">
        <f t="shared" si="17"/>
        <v>40</v>
      </c>
      <c r="AH30" s="18">
        <f t="shared" si="18"/>
        <v>35.38461538461541</v>
      </c>
      <c r="AI30" s="18">
        <f t="shared" si="19"/>
      </c>
      <c r="AJ30" s="18">
        <f t="shared" si="20"/>
        <v>0</v>
      </c>
      <c r="AK30" s="18">
        <f t="shared" si="21"/>
        <v>0</v>
      </c>
      <c r="AL30" s="25">
        <f t="shared" si="23"/>
        <v>59.384615384615415</v>
      </c>
    </row>
    <row r="31" spans="1:38" ht="15.75">
      <c r="A31" s="11">
        <f t="shared" si="0"/>
        <v>59.34065934065937</v>
      </c>
      <c r="B31">
        <f t="shared" si="1"/>
        <v>210</v>
      </c>
      <c r="C31" s="9">
        <f>VLOOKUP($B31,BPM!$A$1:$E$500,2,0)</f>
        <v>44</v>
      </c>
      <c r="D31" s="9">
        <f>VLOOKUP($B31,BPM!$A$1:$E$500,3,0)</f>
        <v>40</v>
      </c>
      <c r="E31" s="9">
        <f>VLOOKUP($B31,BPM!$A$1:$E$500,4,0)</f>
        <v>48</v>
      </c>
      <c r="F31" s="9">
        <f>VLOOKUP($B31,BPM!$A$1:$E$500,5,0)</f>
        <v>44</v>
      </c>
      <c r="G31" s="1"/>
      <c r="I31" s="26">
        <v>17</v>
      </c>
      <c r="J31" s="54">
        <v>210</v>
      </c>
      <c r="K31" s="54" t="s">
        <v>720</v>
      </c>
      <c r="L31" s="54" t="s">
        <v>721</v>
      </c>
      <c r="M31" s="53">
        <v>0.3611111111111111</v>
      </c>
      <c r="N31" s="53">
        <v>0.44484953703703706</v>
      </c>
      <c r="O31" s="53">
        <v>0.4524074074074074</v>
      </c>
      <c r="P31" s="53">
        <v>0.5627893518518519</v>
      </c>
      <c r="Q31" s="53">
        <v>0.5722685185185185</v>
      </c>
      <c r="R31" s="21">
        <f t="shared" si="2"/>
        <v>0.3611111111111111</v>
      </c>
      <c r="S31" s="21">
        <f t="shared" si="3"/>
        <v>0.4444444444444444</v>
      </c>
      <c r="T31" s="21">
        <f t="shared" si="4"/>
        <v>0.45208333333333334</v>
      </c>
      <c r="U31" s="21">
        <f t="shared" si="5"/>
        <v>0.5625</v>
      </c>
      <c r="V31" s="21">
        <f t="shared" si="6"/>
        <v>0.5722222222222222</v>
      </c>
      <c r="W31" s="22">
        <f t="shared" si="7"/>
        <v>11</v>
      </c>
      <c r="X31" s="23">
        <f t="shared" si="8"/>
        <v>10.000000000000002</v>
      </c>
      <c r="Y31" s="18">
        <f t="shared" si="9"/>
        <v>42</v>
      </c>
      <c r="Z31" s="18">
        <f t="shared" si="10"/>
        <v>28.571428571428584</v>
      </c>
      <c r="AA31" s="18">
        <f t="shared" si="11"/>
      </c>
      <c r="AB31" s="18">
        <f t="shared" si="12"/>
        <v>0</v>
      </c>
      <c r="AC31" s="18">
        <f t="shared" si="13"/>
        <v>0</v>
      </c>
      <c r="AD31" s="24">
        <f t="shared" si="14"/>
        <v>0.47222222222222227</v>
      </c>
      <c r="AE31" s="22">
        <f t="shared" si="15"/>
        <v>14</v>
      </c>
      <c r="AF31" s="23">
        <f t="shared" si="16"/>
        <v>11.076923076923082</v>
      </c>
      <c r="AG31" s="18">
        <f t="shared" si="17"/>
        <v>46</v>
      </c>
      <c r="AH31" s="18">
        <f t="shared" si="18"/>
        <v>30.76923076923079</v>
      </c>
      <c r="AI31" s="18">
        <f t="shared" si="19"/>
      </c>
      <c r="AJ31" s="18">
        <f t="shared" si="20"/>
        <v>0</v>
      </c>
      <c r="AK31" s="18">
        <f t="shared" si="21"/>
        <v>0</v>
      </c>
      <c r="AL31" s="25">
        <f t="shared" si="23"/>
        <v>59.34065934065937</v>
      </c>
    </row>
    <row r="32" spans="1:38" ht="15.75">
      <c r="A32" s="11">
        <f t="shared" si="0"/>
        <v>58.25478868957127</v>
      </c>
      <c r="B32">
        <f t="shared" si="1"/>
        <v>224</v>
      </c>
      <c r="C32" s="9">
        <f>VLOOKUP($B32,BPM!$A$1:$E$500,2,0)</f>
        <v>48</v>
      </c>
      <c r="D32" s="9">
        <f>VLOOKUP($B32,BPM!$A$1:$E$500,3,0)</f>
        <v>44</v>
      </c>
      <c r="E32" s="9">
        <f>VLOOKUP($B32,BPM!$A$1:$E$500,4,0)</f>
        <v>44</v>
      </c>
      <c r="F32" s="9">
        <f>VLOOKUP($B32,BPM!$A$1:$E$500,5,0)</f>
        <v>44</v>
      </c>
      <c r="G32" s="1"/>
      <c r="I32" s="26">
        <v>18</v>
      </c>
      <c r="J32" s="54">
        <v>224</v>
      </c>
      <c r="K32" s="54" t="s">
        <v>745</v>
      </c>
      <c r="L32" s="54" t="s">
        <v>746</v>
      </c>
      <c r="M32" s="53">
        <v>0.375</v>
      </c>
      <c r="N32" s="53">
        <v>0.4587615740740741</v>
      </c>
      <c r="O32" s="53">
        <v>0.46693287037037035</v>
      </c>
      <c r="P32" s="53">
        <v>0.5768171296296296</v>
      </c>
      <c r="Q32" s="53">
        <v>0.5881134259259259</v>
      </c>
      <c r="R32" s="21">
        <f t="shared" si="2"/>
        <v>0.375</v>
      </c>
      <c r="S32" s="21">
        <f t="shared" si="3"/>
        <v>0.4583333333333333</v>
      </c>
      <c r="T32" s="21">
        <f t="shared" si="4"/>
        <v>0.4666666666666666</v>
      </c>
      <c r="U32" s="21">
        <f t="shared" si="5"/>
        <v>0.576388888888889</v>
      </c>
      <c r="V32" s="21">
        <f t="shared" si="6"/>
        <v>0.5875</v>
      </c>
      <c r="W32" s="22">
        <f t="shared" si="7"/>
        <v>12</v>
      </c>
      <c r="X32" s="23">
        <f t="shared" si="8"/>
        <v>10.000000000000002</v>
      </c>
      <c r="Y32" s="18">
        <f t="shared" si="9"/>
        <v>46</v>
      </c>
      <c r="Z32" s="18">
        <f t="shared" si="10"/>
        <v>26.08695652173914</v>
      </c>
      <c r="AA32" s="18">
        <f t="shared" si="11"/>
      </c>
      <c r="AB32" s="18">
        <f t="shared" si="12"/>
        <v>0</v>
      </c>
      <c r="AC32" s="18">
        <f t="shared" si="13"/>
        <v>0</v>
      </c>
      <c r="AD32" s="24">
        <f t="shared" si="14"/>
        <v>0.4861111111111111</v>
      </c>
      <c r="AE32" s="22">
        <f t="shared" si="15"/>
        <v>16</v>
      </c>
      <c r="AF32" s="23">
        <f t="shared" si="16"/>
        <v>11.076923076923068</v>
      </c>
      <c r="AG32" s="18">
        <f t="shared" si="17"/>
        <v>44</v>
      </c>
      <c r="AH32" s="18">
        <f t="shared" si="18"/>
        <v>32.16783216783213</v>
      </c>
      <c r="AI32" s="18">
        <f t="shared" si="19"/>
      </c>
      <c r="AJ32" s="18">
        <f t="shared" si="20"/>
        <v>0</v>
      </c>
      <c r="AK32" s="18">
        <f t="shared" si="21"/>
        <v>0</v>
      </c>
      <c r="AL32" s="25">
        <f t="shared" si="23"/>
        <v>58.25478868957127</v>
      </c>
    </row>
    <row r="33" spans="1:38" ht="15.75">
      <c r="A33" s="11">
        <f t="shared" si="0"/>
        <v>57.167832167832174</v>
      </c>
      <c r="B33">
        <f t="shared" si="1"/>
        <v>212</v>
      </c>
      <c r="C33" s="9">
        <f>VLOOKUP($B33,BPM!$A$1:$E$500,2,0)</f>
        <v>48</v>
      </c>
      <c r="D33" s="9">
        <f>VLOOKUP($B33,BPM!$A$1:$E$500,3,0)</f>
        <v>48</v>
      </c>
      <c r="E33" s="9">
        <f>VLOOKUP($B33,BPM!$A$1:$E$500,4,0)</f>
        <v>44</v>
      </c>
      <c r="F33" s="9">
        <f>VLOOKUP($B33,BPM!$A$1:$E$500,5,0)</f>
        <v>44</v>
      </c>
      <c r="G33" s="1"/>
      <c r="I33" s="26">
        <v>19</v>
      </c>
      <c r="J33" s="54">
        <v>212</v>
      </c>
      <c r="K33" s="54" t="s">
        <v>510</v>
      </c>
      <c r="L33" s="54" t="s">
        <v>724</v>
      </c>
      <c r="M33" s="53">
        <v>0.37152777777777773</v>
      </c>
      <c r="N33" s="53">
        <v>0.45524305555555555</v>
      </c>
      <c r="O33" s="53">
        <v>0.4667476851851852</v>
      </c>
      <c r="P33" s="53">
        <v>0.5733564814814814</v>
      </c>
      <c r="Q33" s="53">
        <v>0.5802199074074074</v>
      </c>
      <c r="R33" s="21">
        <f t="shared" si="2"/>
        <v>0.37152777777777773</v>
      </c>
      <c r="S33" s="21">
        <f t="shared" si="3"/>
        <v>0.4548611111111111</v>
      </c>
      <c r="T33" s="21">
        <f t="shared" si="4"/>
        <v>0.4666666666666666</v>
      </c>
      <c r="U33" s="21">
        <f t="shared" si="5"/>
        <v>0.5729166666666666</v>
      </c>
      <c r="V33" s="21">
        <f t="shared" si="6"/>
        <v>0.579861111111111</v>
      </c>
      <c r="W33" s="22">
        <f t="shared" si="7"/>
        <v>17</v>
      </c>
      <c r="X33" s="23">
        <f t="shared" si="8"/>
        <v>9.999999999999996</v>
      </c>
      <c r="Y33" s="18">
        <f t="shared" si="9"/>
        <v>48</v>
      </c>
      <c r="Z33" s="18">
        <f t="shared" si="10"/>
        <v>24.999999999999986</v>
      </c>
      <c r="AA33" s="18">
        <f t="shared" si="11"/>
      </c>
      <c r="AB33" s="18">
        <f t="shared" si="12"/>
        <v>0</v>
      </c>
      <c r="AC33" s="18">
        <f t="shared" si="13"/>
        <v>0</v>
      </c>
      <c r="AD33" s="24">
        <f t="shared" si="14"/>
        <v>0.4826388888888889</v>
      </c>
      <c r="AE33" s="22">
        <f t="shared" si="15"/>
        <v>10</v>
      </c>
      <c r="AF33" s="23">
        <f t="shared" si="16"/>
        <v>11.076923076923082</v>
      </c>
      <c r="AG33" s="18">
        <f t="shared" si="17"/>
        <v>44</v>
      </c>
      <c r="AH33" s="18">
        <f t="shared" si="18"/>
        <v>32.16783216783219</v>
      </c>
      <c r="AI33" s="18">
        <f t="shared" si="19"/>
      </c>
      <c r="AJ33" s="18">
        <f t="shared" si="20"/>
        <v>0</v>
      </c>
      <c r="AK33" s="18">
        <f t="shared" si="21"/>
        <v>0</v>
      </c>
      <c r="AL33" s="25">
        <f t="shared" si="23"/>
        <v>57.167832167832174</v>
      </c>
    </row>
    <row r="34" spans="1:38" ht="15.75">
      <c r="A34" s="11">
        <f t="shared" si="0"/>
        <v>56.87912087912088</v>
      </c>
      <c r="B34">
        <f t="shared" si="1"/>
        <v>201</v>
      </c>
      <c r="C34" s="9">
        <f>VLOOKUP($B34,BPM!$A$1:$E$500,2,0)</f>
        <v>40</v>
      </c>
      <c r="D34" s="9">
        <f>VLOOKUP($B34,BPM!$A$1:$E$500,3,0)</f>
        <v>44</v>
      </c>
      <c r="E34" s="9">
        <f>VLOOKUP($B34,BPM!$A$1:$E$500,4,0)</f>
        <v>52</v>
      </c>
      <c r="F34" s="9">
        <f>VLOOKUP($B34,BPM!$A$1:$E$500,5,0)</f>
        <v>48</v>
      </c>
      <c r="G34" s="1"/>
      <c r="I34" s="26">
        <v>20</v>
      </c>
      <c r="J34" s="54">
        <v>201</v>
      </c>
      <c r="K34" s="54" t="s">
        <v>706</v>
      </c>
      <c r="L34" s="54" t="s">
        <v>707</v>
      </c>
      <c r="M34" s="53">
        <v>0.3819444444444444</v>
      </c>
      <c r="N34" s="53">
        <v>0.46576388888888887</v>
      </c>
      <c r="O34" s="53">
        <v>0.4716782407407407</v>
      </c>
      <c r="P34" s="53">
        <v>0.5834606481481481</v>
      </c>
      <c r="Q34" s="53">
        <v>0.5870717592592593</v>
      </c>
      <c r="R34" s="21">
        <f t="shared" si="2"/>
        <v>0.3819444444444444</v>
      </c>
      <c r="S34" s="21">
        <f t="shared" si="3"/>
        <v>0.46527777777777773</v>
      </c>
      <c r="T34" s="21">
        <f t="shared" si="4"/>
        <v>0.47152777777777777</v>
      </c>
      <c r="U34" s="21">
        <f t="shared" si="5"/>
        <v>0.5833333333333334</v>
      </c>
      <c r="V34" s="21">
        <f t="shared" si="6"/>
        <v>0.5868055555555556</v>
      </c>
      <c r="W34" s="22">
        <f t="shared" si="7"/>
        <v>9</v>
      </c>
      <c r="X34" s="23">
        <f t="shared" si="8"/>
        <v>10.000000000000002</v>
      </c>
      <c r="Y34" s="18">
        <f t="shared" si="9"/>
        <v>42</v>
      </c>
      <c r="Z34" s="18">
        <f t="shared" si="10"/>
        <v>28.571428571428584</v>
      </c>
      <c r="AA34" s="18">
        <f t="shared" si="11"/>
      </c>
      <c r="AB34" s="18">
        <f t="shared" si="12"/>
        <v>0</v>
      </c>
      <c r="AC34" s="18">
        <f t="shared" si="13"/>
        <v>0</v>
      </c>
      <c r="AD34" s="24">
        <f t="shared" si="14"/>
        <v>0.4930555555555556</v>
      </c>
      <c r="AE34" s="22">
        <f t="shared" si="15"/>
        <v>5</v>
      </c>
      <c r="AF34" s="23">
        <f t="shared" si="16"/>
        <v>11.076923076923075</v>
      </c>
      <c r="AG34" s="18">
        <f t="shared" si="17"/>
        <v>50</v>
      </c>
      <c r="AH34" s="18">
        <f t="shared" si="18"/>
        <v>28.3076923076923</v>
      </c>
      <c r="AI34" s="18">
        <f t="shared" si="19"/>
      </c>
      <c r="AJ34" s="18">
        <f t="shared" si="20"/>
        <v>0</v>
      </c>
      <c r="AK34" s="18">
        <f t="shared" si="21"/>
        <v>0</v>
      </c>
      <c r="AL34" s="25">
        <f t="shared" si="23"/>
        <v>56.87912087912088</v>
      </c>
    </row>
    <row r="35" spans="1:38" ht="15.75">
      <c r="A35" s="11">
        <f t="shared" si="0"/>
        <v>56.87912087912086</v>
      </c>
      <c r="B35">
        <f t="shared" si="1"/>
        <v>217</v>
      </c>
      <c r="C35" s="9">
        <f>VLOOKUP($B35,BPM!$A$1:$E$500,2,0)</f>
        <v>44</v>
      </c>
      <c r="D35" s="9">
        <f>VLOOKUP($B35,BPM!$A$1:$E$500,3,0)</f>
        <v>40</v>
      </c>
      <c r="E35" s="9">
        <f>VLOOKUP($B35,BPM!$A$1:$E$500,4,0)</f>
        <v>48</v>
      </c>
      <c r="F35" s="9">
        <f>VLOOKUP($B35,BPM!$A$1:$E$500,5,0)</f>
        <v>52</v>
      </c>
      <c r="G35" s="1"/>
      <c r="I35" s="26">
        <v>21</v>
      </c>
      <c r="J35" s="51">
        <v>217</v>
      </c>
      <c r="K35" s="51" t="s">
        <v>733</v>
      </c>
      <c r="L35" s="51" t="s">
        <v>734</v>
      </c>
      <c r="M35" s="50">
        <v>0.3854166666666667</v>
      </c>
      <c r="N35" s="50">
        <v>0.46902777777777777</v>
      </c>
      <c r="O35" s="50">
        <v>0.48189814814814813</v>
      </c>
      <c r="P35" s="50">
        <v>0.5871875</v>
      </c>
      <c r="Q35" s="50">
        <v>0.5996064814814815</v>
      </c>
      <c r="R35" s="21">
        <f t="shared" si="2"/>
        <v>0.3854166666666667</v>
      </c>
      <c r="S35" s="21">
        <f t="shared" si="3"/>
        <v>0.46875</v>
      </c>
      <c r="T35" s="21">
        <f t="shared" si="4"/>
        <v>0.48125</v>
      </c>
      <c r="U35" s="21">
        <f t="shared" si="5"/>
        <v>0.5868055555555556</v>
      </c>
      <c r="V35" s="21">
        <f t="shared" si="6"/>
        <v>0.5993055555555555</v>
      </c>
      <c r="W35" s="22">
        <f t="shared" si="7"/>
        <v>18</v>
      </c>
      <c r="X35" s="23">
        <f t="shared" si="8"/>
        <v>10.000000000000002</v>
      </c>
      <c r="Y35" s="18">
        <f t="shared" si="9"/>
        <v>42</v>
      </c>
      <c r="Z35" s="18">
        <f t="shared" si="10"/>
        <v>28.571428571428584</v>
      </c>
      <c r="AA35" s="18">
        <f t="shared" si="11"/>
      </c>
      <c r="AB35" s="18">
        <f t="shared" si="12"/>
        <v>0</v>
      </c>
      <c r="AC35" s="18">
        <f t="shared" si="13"/>
        <v>0</v>
      </c>
      <c r="AD35" s="24">
        <f t="shared" si="14"/>
        <v>0.49652777777777773</v>
      </c>
      <c r="AE35" s="22">
        <f t="shared" si="15"/>
        <v>18</v>
      </c>
      <c r="AF35" s="23">
        <f t="shared" si="16"/>
        <v>11.076923076923068</v>
      </c>
      <c r="AG35" s="18">
        <f t="shared" si="17"/>
        <v>50</v>
      </c>
      <c r="AH35" s="18">
        <f t="shared" si="18"/>
        <v>28.307692307692275</v>
      </c>
      <c r="AI35" s="18">
        <f t="shared" si="19"/>
      </c>
      <c r="AJ35" s="18">
        <f t="shared" si="20"/>
        <v>0</v>
      </c>
      <c r="AK35" s="18">
        <f t="shared" si="21"/>
        <v>0</v>
      </c>
      <c r="AL35" s="25">
        <f t="shared" si="23"/>
        <v>56.87912087912086</v>
      </c>
    </row>
    <row r="36" spans="1:38" ht="15.75">
      <c r="A36" s="11">
        <f t="shared" si="0"/>
        <v>56.384249359455936</v>
      </c>
      <c r="B36">
        <f t="shared" si="1"/>
        <v>207</v>
      </c>
      <c r="C36" s="9">
        <f>VLOOKUP($B36,BPM!$A$1:$E$500,2,0)</f>
        <v>44</v>
      </c>
      <c r="D36" s="9">
        <f>VLOOKUP($B36,BPM!$A$1:$E$500,3,0)</f>
        <v>44</v>
      </c>
      <c r="E36" s="9">
        <f>VLOOKUP($B36,BPM!$A$1:$E$500,4,0)</f>
        <v>48</v>
      </c>
      <c r="F36" s="9">
        <f>VLOOKUP($B36,BPM!$A$1:$E$500,5,0)</f>
        <v>48</v>
      </c>
      <c r="G36" s="1"/>
      <c r="I36" s="26">
        <v>22</v>
      </c>
      <c r="J36" s="54">
        <v>207</v>
      </c>
      <c r="K36" s="54" t="s">
        <v>716</v>
      </c>
      <c r="L36" s="54" t="s">
        <v>717</v>
      </c>
      <c r="M36" s="53">
        <v>0.3923611111111111</v>
      </c>
      <c r="N36" s="53">
        <v>0.4766435185185185</v>
      </c>
      <c r="O36" s="53">
        <v>0.48033564814814816</v>
      </c>
      <c r="P36" s="53">
        <v>0.5950925925925926</v>
      </c>
      <c r="Q36" s="53">
        <v>0.5994097222222222</v>
      </c>
      <c r="R36" s="21">
        <f t="shared" si="2"/>
        <v>0.3923611111111111</v>
      </c>
      <c r="S36" s="21">
        <f t="shared" si="3"/>
        <v>0.4763888888888889</v>
      </c>
      <c r="T36" s="21">
        <f t="shared" si="4"/>
        <v>0.4798611111111111</v>
      </c>
      <c r="U36" s="21">
        <f t="shared" si="5"/>
        <v>0.5944444444444444</v>
      </c>
      <c r="V36" s="21">
        <f t="shared" si="6"/>
        <v>0.5993055555555555</v>
      </c>
      <c r="W36" s="22">
        <f t="shared" si="7"/>
        <v>5</v>
      </c>
      <c r="X36" s="23">
        <f t="shared" si="8"/>
        <v>9.917355371900822</v>
      </c>
      <c r="Y36" s="18">
        <f t="shared" si="9"/>
        <v>44</v>
      </c>
      <c r="Z36" s="18">
        <f t="shared" si="10"/>
        <v>26.89706987227646</v>
      </c>
      <c r="AA36" s="18">
        <f t="shared" si="11"/>
      </c>
      <c r="AB36" s="18">
        <f t="shared" si="12"/>
        <v>0</v>
      </c>
      <c r="AC36" s="18">
        <f t="shared" si="13"/>
        <v>0</v>
      </c>
      <c r="AD36" s="24">
        <f t="shared" si="14"/>
        <v>0.5041666666666667</v>
      </c>
      <c r="AE36" s="22">
        <f t="shared" si="15"/>
        <v>7</v>
      </c>
      <c r="AF36" s="23">
        <f t="shared" si="16"/>
        <v>11.076923076923075</v>
      </c>
      <c r="AG36" s="18">
        <f t="shared" si="17"/>
        <v>48</v>
      </c>
      <c r="AH36" s="18">
        <f t="shared" si="18"/>
        <v>29.48717948717948</v>
      </c>
      <c r="AI36" s="18">
        <f t="shared" si="19"/>
      </c>
      <c r="AJ36" s="18">
        <f t="shared" si="20"/>
        <v>0</v>
      </c>
      <c r="AK36" s="18">
        <f t="shared" si="21"/>
        <v>0</v>
      </c>
      <c r="AL36" s="25">
        <f t="shared" si="23"/>
        <v>56.384249359455936</v>
      </c>
    </row>
    <row r="37" spans="1:38" ht="15.75">
      <c r="A37" s="11">
        <f t="shared" si="0"/>
        <v>55.41297110383762</v>
      </c>
      <c r="B37">
        <f t="shared" si="1"/>
        <v>205</v>
      </c>
      <c r="C37" s="9">
        <f>VLOOKUP($B37,BPM!$A$1:$E$500,2,0)</f>
        <v>44</v>
      </c>
      <c r="D37" s="9">
        <f>VLOOKUP($B37,BPM!$A$1:$E$500,3,0)</f>
        <v>44</v>
      </c>
      <c r="E37" s="9">
        <f>VLOOKUP($B37,BPM!$A$1:$E$500,4,0)</f>
        <v>48</v>
      </c>
      <c r="F37" s="9">
        <f>VLOOKUP($B37,BPM!$A$1:$E$500,5,0)</f>
        <v>50</v>
      </c>
      <c r="G37" s="1"/>
      <c r="I37" s="26">
        <v>23</v>
      </c>
      <c r="J37" s="54">
        <v>205</v>
      </c>
      <c r="K37" s="54" t="s">
        <v>713</v>
      </c>
      <c r="L37" s="54" t="s">
        <v>714</v>
      </c>
      <c r="M37" s="53">
        <v>0.3923611111111111</v>
      </c>
      <c r="N37" s="53">
        <v>0.47756944444444444</v>
      </c>
      <c r="O37" s="53">
        <v>0.4803125</v>
      </c>
      <c r="P37" s="53">
        <v>0.5953819444444445</v>
      </c>
      <c r="Q37" s="53">
        <v>0.5994444444444444</v>
      </c>
      <c r="R37" s="21">
        <f t="shared" si="2"/>
        <v>0.3923611111111111</v>
      </c>
      <c r="S37" s="21">
        <f t="shared" si="3"/>
        <v>0.4770833333333333</v>
      </c>
      <c r="T37" s="21">
        <f t="shared" si="4"/>
        <v>0.4798611111111111</v>
      </c>
      <c r="U37" s="21">
        <f t="shared" si="5"/>
        <v>0.5951388888888889</v>
      </c>
      <c r="V37" s="21">
        <f t="shared" si="6"/>
        <v>0.5993055555555555</v>
      </c>
      <c r="W37" s="22">
        <f t="shared" si="7"/>
        <v>4</v>
      </c>
      <c r="X37" s="23">
        <f t="shared" si="8"/>
        <v>9.836065573770494</v>
      </c>
      <c r="Y37" s="18">
        <f t="shared" si="9"/>
        <v>44</v>
      </c>
      <c r="Z37" s="18">
        <f t="shared" si="10"/>
        <v>26.52757078986588</v>
      </c>
      <c r="AA37" s="18">
        <f t="shared" si="11"/>
      </c>
      <c r="AB37" s="18">
        <f t="shared" si="12"/>
        <v>0</v>
      </c>
      <c r="AC37" s="18">
        <f t="shared" si="13"/>
        <v>0</v>
      </c>
      <c r="AD37" s="24">
        <f t="shared" si="14"/>
        <v>0.5048611111111111</v>
      </c>
      <c r="AE37" s="22">
        <f t="shared" si="15"/>
        <v>6</v>
      </c>
      <c r="AF37" s="23">
        <f t="shared" si="16"/>
        <v>11.076923076923075</v>
      </c>
      <c r="AG37" s="18">
        <f t="shared" si="17"/>
        <v>49</v>
      </c>
      <c r="AH37" s="18">
        <f t="shared" si="18"/>
        <v>28.885400313971736</v>
      </c>
      <c r="AI37" s="18">
        <f t="shared" si="19"/>
      </c>
      <c r="AJ37" s="18">
        <f t="shared" si="20"/>
        <v>0</v>
      </c>
      <c r="AK37" s="18">
        <f t="shared" si="21"/>
        <v>0</v>
      </c>
      <c r="AL37" s="25">
        <f t="shared" si="23"/>
        <v>55.41297110383762</v>
      </c>
    </row>
    <row r="38" spans="1:38" ht="15.75">
      <c r="A38" s="11">
        <f t="shared" si="0"/>
        <v>54.48717948717952</v>
      </c>
      <c r="B38">
        <f t="shared" si="1"/>
        <v>219</v>
      </c>
      <c r="C38" s="9">
        <f>VLOOKUP($B38,BPM!$A$1:$E$500,2,0)</f>
        <v>48</v>
      </c>
      <c r="D38" s="9">
        <f>VLOOKUP($B38,BPM!$A$1:$E$500,3,0)</f>
        <v>48</v>
      </c>
      <c r="E38" s="9">
        <f>VLOOKUP($B38,BPM!$A$1:$E$500,4,0)</f>
        <v>48</v>
      </c>
      <c r="F38" s="9">
        <f>VLOOKUP($B38,BPM!$A$1:$E$500,5,0)</f>
        <v>48</v>
      </c>
      <c r="G38" s="1"/>
      <c r="I38" s="26">
        <v>24</v>
      </c>
      <c r="J38" s="51">
        <v>219</v>
      </c>
      <c r="K38" s="51" t="s">
        <v>736</v>
      </c>
      <c r="L38" s="51" t="s">
        <v>737</v>
      </c>
      <c r="M38" s="50">
        <v>0.37847222222222227</v>
      </c>
      <c r="N38" s="50">
        <v>0.46216435185185184</v>
      </c>
      <c r="O38" s="50">
        <v>0.47449074074074077</v>
      </c>
      <c r="P38" s="50">
        <v>0.5802314814814815</v>
      </c>
      <c r="Q38" s="50">
        <v>0.5897685185185185</v>
      </c>
      <c r="R38" s="21">
        <f t="shared" si="2"/>
        <v>0.37847222222222227</v>
      </c>
      <c r="S38" s="21">
        <f t="shared" si="3"/>
        <v>0.4618055555555556</v>
      </c>
      <c r="T38" s="21">
        <f t="shared" si="4"/>
        <v>0.47430555555555554</v>
      </c>
      <c r="U38" s="21">
        <f t="shared" si="5"/>
        <v>0.579861111111111</v>
      </c>
      <c r="V38" s="21">
        <f t="shared" si="6"/>
        <v>0.5895833333333333</v>
      </c>
      <c r="W38" s="22">
        <f t="shared" si="7"/>
        <v>18</v>
      </c>
      <c r="X38" s="23">
        <f t="shared" si="8"/>
        <v>10.000000000000002</v>
      </c>
      <c r="Y38" s="18">
        <f t="shared" si="9"/>
        <v>48</v>
      </c>
      <c r="Z38" s="18">
        <f t="shared" si="10"/>
        <v>25.00000000000001</v>
      </c>
      <c r="AA38" s="18">
        <f t="shared" si="11"/>
      </c>
      <c r="AB38" s="18">
        <f t="shared" si="12"/>
        <v>0</v>
      </c>
      <c r="AC38" s="18">
        <f t="shared" si="13"/>
        <v>0</v>
      </c>
      <c r="AD38" s="24">
        <f t="shared" si="14"/>
        <v>0.4895833333333333</v>
      </c>
      <c r="AE38" s="22">
        <f t="shared" si="15"/>
        <v>14</v>
      </c>
      <c r="AF38" s="23">
        <f t="shared" si="16"/>
        <v>11.076923076923082</v>
      </c>
      <c r="AG38" s="18">
        <f t="shared" si="17"/>
        <v>48</v>
      </c>
      <c r="AH38" s="18">
        <f t="shared" si="18"/>
        <v>29.487179487179507</v>
      </c>
      <c r="AI38" s="18">
        <f t="shared" si="19"/>
      </c>
      <c r="AJ38" s="18">
        <f t="shared" si="20"/>
        <v>0</v>
      </c>
      <c r="AK38" s="18">
        <f t="shared" si="21"/>
        <v>0</v>
      </c>
      <c r="AL38" s="25">
        <f t="shared" si="23"/>
        <v>54.48717948717952</v>
      </c>
    </row>
    <row r="39" spans="1:38" ht="15.75">
      <c r="A39" s="11">
        <f t="shared" si="0"/>
        <v>54.39464882943147</v>
      </c>
      <c r="B39">
        <f t="shared" si="1"/>
        <v>223</v>
      </c>
      <c r="C39" s="9">
        <f>VLOOKUP($B39,BPM!$A$1:$E$500,2,0)</f>
        <v>44</v>
      </c>
      <c r="D39" s="9">
        <f>VLOOKUP($B39,BPM!$A$1:$E$500,3,0)</f>
        <v>48</v>
      </c>
      <c r="E39" s="9">
        <f>VLOOKUP($B39,BPM!$A$1:$E$500,4,0)</f>
        <v>50</v>
      </c>
      <c r="F39" s="9">
        <f>VLOOKUP($B39,BPM!$A$1:$E$500,5,0)</f>
        <v>50</v>
      </c>
      <c r="G39" s="1"/>
      <c r="I39" s="26">
        <v>25</v>
      </c>
      <c r="J39" s="51">
        <v>223</v>
      </c>
      <c r="K39" s="51" t="s">
        <v>743</v>
      </c>
      <c r="L39" s="51" t="s">
        <v>744</v>
      </c>
      <c r="M39" s="50">
        <v>0.3611111111111111</v>
      </c>
      <c r="N39" s="50">
        <v>0.444837962962963</v>
      </c>
      <c r="O39" s="50">
        <v>0.4519907407407407</v>
      </c>
      <c r="P39" s="50">
        <v>0.5626967592592592</v>
      </c>
      <c r="Q39" s="50">
        <v>0.5695138888888889</v>
      </c>
      <c r="R39" s="21">
        <f t="shared" si="2"/>
        <v>0.3611111111111111</v>
      </c>
      <c r="S39" s="21">
        <f t="shared" si="3"/>
        <v>0.4444444444444444</v>
      </c>
      <c r="T39" s="21">
        <f t="shared" si="4"/>
        <v>0.4513888888888889</v>
      </c>
      <c r="U39" s="21">
        <f t="shared" si="5"/>
        <v>0.5625</v>
      </c>
      <c r="V39" s="21">
        <f t="shared" si="6"/>
        <v>0.5694444444444444</v>
      </c>
      <c r="W39" s="22">
        <f t="shared" si="7"/>
        <v>10</v>
      </c>
      <c r="X39" s="23">
        <f t="shared" si="8"/>
        <v>10.000000000000002</v>
      </c>
      <c r="Y39" s="18">
        <f t="shared" si="9"/>
        <v>46</v>
      </c>
      <c r="Z39" s="18">
        <f t="shared" si="10"/>
        <v>26.08695652173914</v>
      </c>
      <c r="AA39" s="18">
        <f t="shared" si="11"/>
      </c>
      <c r="AB39" s="18">
        <f t="shared" si="12"/>
        <v>0</v>
      </c>
      <c r="AC39" s="18">
        <f t="shared" si="13"/>
        <v>0</v>
      </c>
      <c r="AD39" s="24">
        <f t="shared" si="14"/>
        <v>0.47222222222222227</v>
      </c>
      <c r="AE39" s="22">
        <f t="shared" si="15"/>
        <v>10</v>
      </c>
      <c r="AF39" s="23">
        <f t="shared" si="16"/>
        <v>11.076923076923082</v>
      </c>
      <c r="AG39" s="18">
        <f t="shared" si="17"/>
        <v>50</v>
      </c>
      <c r="AH39" s="18">
        <f t="shared" si="18"/>
        <v>28.307692307692328</v>
      </c>
      <c r="AI39" s="18">
        <f t="shared" si="19"/>
      </c>
      <c r="AJ39" s="18">
        <f t="shared" si="20"/>
        <v>0</v>
      </c>
      <c r="AK39" s="18">
        <f t="shared" si="21"/>
        <v>0</v>
      </c>
      <c r="AL39" s="25">
        <f t="shared" si="23"/>
        <v>54.39464882943147</v>
      </c>
    </row>
    <row r="40" spans="1:38" ht="15.75">
      <c r="A40" s="11">
        <f t="shared" si="0"/>
        <v>53.54823266297413</v>
      </c>
      <c r="B40">
        <f t="shared" si="1"/>
        <v>221</v>
      </c>
      <c r="C40" s="9">
        <f>VLOOKUP($B40,BPM!$A$1:$E$500,2,0)</f>
        <v>44</v>
      </c>
      <c r="D40" s="9">
        <f>VLOOKUP($B40,BPM!$A$1:$E$500,3,0)</f>
        <v>44</v>
      </c>
      <c r="E40" s="9">
        <f>VLOOKUP($B40,BPM!$A$1:$E$500,4,0)</f>
        <v>48</v>
      </c>
      <c r="F40" s="9">
        <f>VLOOKUP($B40,BPM!$A$1:$E$500,5,0)</f>
        <v>52</v>
      </c>
      <c r="G40" s="1"/>
      <c r="I40" s="26">
        <v>26</v>
      </c>
      <c r="J40" s="51">
        <v>221</v>
      </c>
      <c r="K40" s="51" t="s">
        <v>740</v>
      </c>
      <c r="L40" s="51" t="s">
        <v>741</v>
      </c>
      <c r="M40" s="50">
        <v>0.3541666666666667</v>
      </c>
      <c r="N40" s="50">
        <v>0.43831018518518516</v>
      </c>
      <c r="O40" s="50">
        <v>0.44533564814814813</v>
      </c>
      <c r="P40" s="50">
        <v>0.5557060185185185</v>
      </c>
      <c r="Q40" s="50">
        <v>0.5642013888888889</v>
      </c>
      <c r="R40" s="21">
        <f t="shared" si="2"/>
        <v>0.3541666666666667</v>
      </c>
      <c r="S40" s="21">
        <f t="shared" si="3"/>
        <v>0.4381944444444445</v>
      </c>
      <c r="T40" s="21">
        <f t="shared" si="4"/>
        <v>0.4451388888888889</v>
      </c>
      <c r="U40" s="21">
        <f t="shared" si="5"/>
        <v>0.5555555555555556</v>
      </c>
      <c r="V40" s="21">
        <f t="shared" si="6"/>
        <v>0.5638888888888889</v>
      </c>
      <c r="W40" s="22">
        <f t="shared" si="7"/>
        <v>10</v>
      </c>
      <c r="X40" s="23">
        <f t="shared" si="8"/>
        <v>9.917355371900822</v>
      </c>
      <c r="Y40" s="18">
        <f t="shared" si="9"/>
        <v>44</v>
      </c>
      <c r="Z40" s="18">
        <f t="shared" si="10"/>
        <v>26.89706987227646</v>
      </c>
      <c r="AA40" s="18">
        <f t="shared" si="11"/>
      </c>
      <c r="AB40" s="18">
        <f t="shared" si="12"/>
        <v>0</v>
      </c>
      <c r="AC40" s="18">
        <f t="shared" si="13"/>
        <v>0</v>
      </c>
      <c r="AD40" s="24">
        <f t="shared" si="14"/>
        <v>0.46597222222222223</v>
      </c>
      <c r="AE40" s="22">
        <f t="shared" si="15"/>
        <v>12</v>
      </c>
      <c r="AF40" s="23">
        <f t="shared" si="16"/>
        <v>11.162790697674417</v>
      </c>
      <c r="AG40" s="18">
        <f t="shared" si="17"/>
        <v>50</v>
      </c>
      <c r="AH40" s="18">
        <f t="shared" si="18"/>
        <v>28.65116279069767</v>
      </c>
      <c r="AI40" s="18">
        <f t="shared" si="19"/>
      </c>
      <c r="AJ40" s="18">
        <f t="shared" si="20"/>
        <v>1</v>
      </c>
      <c r="AK40" s="18">
        <f t="shared" si="21"/>
        <v>2</v>
      </c>
      <c r="AL40" s="25">
        <f t="shared" si="23"/>
        <v>53.54823266297413</v>
      </c>
    </row>
    <row r="41" spans="1:38" ht="15.75">
      <c r="A41" s="11">
        <f t="shared" si="0"/>
        <v>52.54745254745253</v>
      </c>
      <c r="B41">
        <f t="shared" si="1"/>
        <v>208</v>
      </c>
      <c r="C41" s="9">
        <f>VLOOKUP($B41,BPM!$A$1:$E$500,2,0)</f>
        <v>44</v>
      </c>
      <c r="D41" s="9">
        <f>VLOOKUP($B41,BPM!$A$1:$E$500,3,0)</f>
        <v>44</v>
      </c>
      <c r="E41" s="9">
        <f>VLOOKUP($B41,BPM!$A$1:$E$500,4,0)</f>
        <v>56</v>
      </c>
      <c r="F41" s="9">
        <f>VLOOKUP($B41,BPM!$A$1:$E$500,5,0)</f>
        <v>56</v>
      </c>
      <c r="G41" s="1"/>
      <c r="I41" s="26">
        <v>27</v>
      </c>
      <c r="J41" s="51">
        <v>208</v>
      </c>
      <c r="K41" s="51" t="s">
        <v>718</v>
      </c>
      <c r="L41" s="51" t="s">
        <v>719</v>
      </c>
      <c r="M41" s="50">
        <v>0.3854166666666667</v>
      </c>
      <c r="N41" s="50">
        <v>0.46925925925925926</v>
      </c>
      <c r="O41" s="50">
        <v>0.48192129629629626</v>
      </c>
      <c r="P41" s="50">
        <v>0.5873958333333333</v>
      </c>
      <c r="Q41" s="50">
        <v>0.6000925925925926</v>
      </c>
      <c r="R41" s="21">
        <f t="shared" si="2"/>
        <v>0.3854166666666667</v>
      </c>
      <c r="S41" s="21">
        <f t="shared" si="3"/>
        <v>0.46875</v>
      </c>
      <c r="T41" s="21">
        <f t="shared" si="4"/>
        <v>0.48125</v>
      </c>
      <c r="U41" s="21">
        <f t="shared" si="5"/>
        <v>0.5868055555555556</v>
      </c>
      <c r="V41" s="21">
        <f t="shared" si="6"/>
        <v>0.6</v>
      </c>
      <c r="W41" s="22">
        <f t="shared" si="7"/>
        <v>18</v>
      </c>
      <c r="X41" s="23">
        <f t="shared" si="8"/>
        <v>10.000000000000002</v>
      </c>
      <c r="Y41" s="18">
        <f t="shared" si="9"/>
        <v>44</v>
      </c>
      <c r="Z41" s="18">
        <f t="shared" si="10"/>
        <v>27.272727272727284</v>
      </c>
      <c r="AA41" s="18">
        <f t="shared" si="11"/>
      </c>
      <c r="AB41" s="18">
        <f t="shared" si="12"/>
        <v>0</v>
      </c>
      <c r="AC41" s="18">
        <f t="shared" si="13"/>
        <v>0</v>
      </c>
      <c r="AD41" s="24">
        <f t="shared" si="14"/>
        <v>0.49652777777777773</v>
      </c>
      <c r="AE41" s="22">
        <f t="shared" si="15"/>
        <v>19</v>
      </c>
      <c r="AF41" s="23">
        <f t="shared" si="16"/>
        <v>11.076923076923068</v>
      </c>
      <c r="AG41" s="18">
        <f t="shared" si="17"/>
        <v>56</v>
      </c>
      <c r="AH41" s="18">
        <f t="shared" si="18"/>
        <v>25.274725274725245</v>
      </c>
      <c r="AI41" s="18">
        <f t="shared" si="19"/>
      </c>
      <c r="AJ41" s="18">
        <f t="shared" si="20"/>
        <v>0</v>
      </c>
      <c r="AK41" s="18">
        <f t="shared" si="21"/>
        <v>0</v>
      </c>
      <c r="AL41" s="25">
        <f t="shared" si="23"/>
        <v>52.54745254745253</v>
      </c>
    </row>
    <row r="42" spans="1:38" ht="15.75">
      <c r="A42" s="11">
        <f t="shared" si="0"/>
        <v>50.82956259426845</v>
      </c>
      <c r="B42">
        <f t="shared" si="1"/>
        <v>229</v>
      </c>
      <c r="C42" s="9">
        <f>VLOOKUP($B42,BPM!$A$1:$E$500,2,0)</f>
        <v>52</v>
      </c>
      <c r="D42" s="9">
        <f>VLOOKUP($B42,BPM!$A$1:$E$500,3,0)</f>
        <v>52</v>
      </c>
      <c r="E42" s="9">
        <f>VLOOKUP($B42,BPM!$A$1:$E$500,4,0)</f>
        <v>50</v>
      </c>
      <c r="F42" s="9">
        <f>VLOOKUP($B42,BPM!$A$1:$E$500,5,0)</f>
        <v>52</v>
      </c>
      <c r="G42" s="1"/>
      <c r="I42" s="26">
        <v>28</v>
      </c>
      <c r="J42" s="51">
        <v>229</v>
      </c>
      <c r="K42" s="51" t="s">
        <v>755</v>
      </c>
      <c r="L42" s="51" t="s">
        <v>756</v>
      </c>
      <c r="M42" s="50">
        <v>0.3576388888888889</v>
      </c>
      <c r="N42" s="50">
        <v>0.4411574074074074</v>
      </c>
      <c r="O42" s="50">
        <v>0.4535648148148148</v>
      </c>
      <c r="P42" s="50">
        <v>0.5593634259259259</v>
      </c>
      <c r="Q42" s="50">
        <v>0.5708217592592593</v>
      </c>
      <c r="R42" s="21">
        <f t="shared" si="2"/>
        <v>0.3576388888888889</v>
      </c>
      <c r="S42" s="21">
        <f t="shared" si="3"/>
        <v>0.44097222222222227</v>
      </c>
      <c r="T42" s="21">
        <f t="shared" si="4"/>
        <v>0.4534722222222222</v>
      </c>
      <c r="U42" s="21">
        <f t="shared" si="5"/>
        <v>0.5590277777777778</v>
      </c>
      <c r="V42" s="21">
        <f t="shared" si="6"/>
        <v>0.5701388888888889</v>
      </c>
      <c r="W42" s="22">
        <f t="shared" si="7"/>
        <v>18</v>
      </c>
      <c r="X42" s="23">
        <f t="shared" si="8"/>
        <v>9.999999999999996</v>
      </c>
      <c r="Y42" s="18">
        <f t="shared" si="9"/>
        <v>52</v>
      </c>
      <c r="Z42" s="18">
        <f t="shared" si="10"/>
        <v>23.076923076923062</v>
      </c>
      <c r="AA42" s="18">
        <f t="shared" si="11"/>
      </c>
      <c r="AB42" s="18">
        <f t="shared" si="12"/>
        <v>0</v>
      </c>
      <c r="AC42" s="18">
        <f t="shared" si="13"/>
        <v>0</v>
      </c>
      <c r="AD42" s="24">
        <f t="shared" si="14"/>
        <v>0.46875</v>
      </c>
      <c r="AE42" s="22">
        <f t="shared" si="15"/>
        <v>16</v>
      </c>
      <c r="AF42" s="23">
        <f t="shared" si="16"/>
        <v>11.076923076923075</v>
      </c>
      <c r="AG42" s="18">
        <f t="shared" si="17"/>
        <v>51</v>
      </c>
      <c r="AH42" s="18">
        <f t="shared" si="18"/>
        <v>27.752639517345393</v>
      </c>
      <c r="AI42" s="18">
        <f t="shared" si="19"/>
      </c>
      <c r="AJ42" s="18">
        <f t="shared" si="20"/>
        <v>0</v>
      </c>
      <c r="AK42" s="18">
        <f t="shared" si="21"/>
        <v>0</v>
      </c>
      <c r="AL42" s="25">
        <f t="shared" si="23"/>
        <v>50.82956259426845</v>
      </c>
    </row>
    <row r="43" spans="1:38" ht="15.75">
      <c r="A43" s="11">
        <f t="shared" si="0"/>
        <v>50.21082621082619</v>
      </c>
      <c r="B43">
        <f t="shared" si="1"/>
        <v>237</v>
      </c>
      <c r="C43" s="9">
        <f>VLOOKUP($B43,BPM!$A$1:$E$500,2,0)</f>
        <v>44</v>
      </c>
      <c r="D43" s="9">
        <f>VLOOKUP($B43,BPM!$A$1:$E$500,3,0)</f>
        <v>56</v>
      </c>
      <c r="E43" s="9">
        <f>VLOOKUP($B43,BPM!$A$1:$E$500,4,0)</f>
        <v>60</v>
      </c>
      <c r="F43" s="9">
        <f>VLOOKUP($B43,BPM!$A$1:$E$500,5,0)</f>
        <v>48</v>
      </c>
      <c r="G43" s="1"/>
      <c r="I43" s="26">
        <v>29</v>
      </c>
      <c r="J43" s="51">
        <v>237</v>
      </c>
      <c r="K43" s="51" t="s">
        <v>761</v>
      </c>
      <c r="L43" s="51" t="s">
        <v>762</v>
      </c>
      <c r="M43" s="50">
        <v>0.3854166666666667</v>
      </c>
      <c r="N43" s="50">
        <v>0.469224537037037</v>
      </c>
      <c r="O43" s="50">
        <v>0.4793981481481482</v>
      </c>
      <c r="P43" s="50">
        <v>0.587025462962963</v>
      </c>
      <c r="Q43" s="50">
        <v>0.5965393518518519</v>
      </c>
      <c r="R43" s="21">
        <f t="shared" si="2"/>
        <v>0.3854166666666667</v>
      </c>
      <c r="S43" s="21">
        <f t="shared" si="3"/>
        <v>0.46875</v>
      </c>
      <c r="T43" s="21">
        <f t="shared" si="4"/>
        <v>0.4791666666666667</v>
      </c>
      <c r="U43" s="21">
        <f t="shared" si="5"/>
        <v>0.5868055555555556</v>
      </c>
      <c r="V43" s="21">
        <f t="shared" si="6"/>
        <v>0.5965277777777778</v>
      </c>
      <c r="W43" s="22">
        <f t="shared" si="7"/>
        <v>15</v>
      </c>
      <c r="X43" s="23">
        <f t="shared" si="8"/>
        <v>10.000000000000002</v>
      </c>
      <c r="Y43" s="18">
        <f t="shared" si="9"/>
        <v>50</v>
      </c>
      <c r="Z43" s="18">
        <f t="shared" si="10"/>
        <v>24.00000000000001</v>
      </c>
      <c r="AA43" s="18">
        <f t="shared" si="11"/>
      </c>
      <c r="AB43" s="18">
        <f t="shared" si="12"/>
        <v>0</v>
      </c>
      <c r="AC43" s="18">
        <f t="shared" si="13"/>
        <v>0</v>
      </c>
      <c r="AD43" s="24">
        <f t="shared" si="14"/>
        <v>0.49652777777777773</v>
      </c>
      <c r="AE43" s="22">
        <f t="shared" si="15"/>
        <v>14</v>
      </c>
      <c r="AF43" s="23">
        <f t="shared" si="16"/>
        <v>11.076923076923068</v>
      </c>
      <c r="AG43" s="18">
        <f t="shared" si="17"/>
        <v>54</v>
      </c>
      <c r="AH43" s="18">
        <f t="shared" si="18"/>
        <v>26.21082621082618</v>
      </c>
      <c r="AI43" s="18">
        <f t="shared" si="19"/>
      </c>
      <c r="AJ43" s="18">
        <f t="shared" si="20"/>
        <v>0</v>
      </c>
      <c r="AK43" s="18">
        <f t="shared" si="21"/>
        <v>0</v>
      </c>
      <c r="AL43" s="25">
        <f t="shared" si="23"/>
        <v>50.21082621082619</v>
      </c>
    </row>
    <row r="44" spans="1:38" ht="15.75">
      <c r="A44" s="11">
        <f t="shared" si="0"/>
        <v>0</v>
      </c>
      <c r="B44">
        <f t="shared" si="1"/>
        <v>216</v>
      </c>
      <c r="C44" s="9">
        <f>VLOOKUP($B44,BPM!$A$1:$E$500,2,0)</f>
        <v>36</v>
      </c>
      <c r="D44" s="9">
        <f>VLOOKUP($B44,BPM!$A$1:$E$500,3,0)</f>
        <v>36</v>
      </c>
      <c r="E44" s="9">
        <f>VLOOKUP($B44,BPM!$A$1:$E$500,4,0)</f>
        <v>0</v>
      </c>
      <c r="F44" s="9">
        <f>VLOOKUP($B44,BPM!$A$1:$E$500,5,0)</f>
        <v>0</v>
      </c>
      <c r="G44" s="1" t="s">
        <v>775</v>
      </c>
      <c r="I44" s="26" t="s">
        <v>54</v>
      </c>
      <c r="J44" s="54">
        <v>216</v>
      </c>
      <c r="K44" s="54" t="s">
        <v>731</v>
      </c>
      <c r="L44" s="54" t="s">
        <v>732</v>
      </c>
      <c r="M44" s="53">
        <v>0.3541666666666667</v>
      </c>
      <c r="N44" s="53">
        <v>0.4376736111111111</v>
      </c>
      <c r="O44" s="53">
        <v>0.448275462962963</v>
      </c>
      <c r="P44" s="53">
        <v>0.5557986111111112</v>
      </c>
      <c r="Q44" s="53">
        <v>0.5671643518518519</v>
      </c>
      <c r="R44" s="21">
        <f t="shared" si="2"/>
        <v>0.3541666666666667</v>
      </c>
      <c r="S44" s="21">
        <f t="shared" si="3"/>
        <v>0.4375</v>
      </c>
      <c r="T44" s="21">
        <f t="shared" si="4"/>
        <v>0.4479166666666667</v>
      </c>
      <c r="U44" s="21">
        <f t="shared" si="5"/>
        <v>0.5555555555555556</v>
      </c>
      <c r="V44" s="21">
        <f t="shared" si="6"/>
        <v>0.5666666666666667</v>
      </c>
      <c r="W44" s="22">
        <f t="shared" si="7"/>
        <v>15</v>
      </c>
      <c r="X44" s="23">
        <f t="shared" si="8"/>
        <v>10.000000000000002</v>
      </c>
      <c r="Y44" s="18">
        <f t="shared" si="9"/>
        <v>36</v>
      </c>
      <c r="Z44" s="18">
        <f t="shared" si="10"/>
        <v>33.33333333333334</v>
      </c>
      <c r="AA44" s="18">
        <f t="shared" si="11"/>
      </c>
      <c r="AB44" s="18">
        <f t="shared" si="12"/>
        <v>0</v>
      </c>
      <c r="AC44" s="18">
        <f t="shared" si="13"/>
        <v>0</v>
      </c>
      <c r="AD44" s="24">
        <f t="shared" si="14"/>
        <v>0.46527777777777773</v>
      </c>
      <c r="AE44" s="22">
        <f t="shared" si="15"/>
        <v>16</v>
      </c>
      <c r="AF44" s="23">
        <f t="shared" si="16"/>
        <v>11.076923076923068</v>
      </c>
      <c r="AG44" s="18">
        <f t="shared" si="17"/>
        <v>0</v>
      </c>
      <c r="AH44" s="18" t="e">
        <f t="shared" si="18"/>
        <v>#DIV/0!</v>
      </c>
      <c r="AI44" s="18">
        <f t="shared" si="19"/>
      </c>
      <c r="AJ44" s="18">
        <f t="shared" si="20"/>
        <v>0</v>
      </c>
      <c r="AK44" s="18">
        <f t="shared" si="21"/>
        <v>0</v>
      </c>
      <c r="AL44" s="25">
        <f t="shared" si="23"/>
        <v>0</v>
      </c>
    </row>
    <row r="45" spans="1:38" ht="15.75">
      <c r="A45" s="11">
        <f t="shared" si="0"/>
        <v>0</v>
      </c>
      <c r="B45">
        <f t="shared" si="1"/>
        <v>204</v>
      </c>
      <c r="C45" s="9">
        <f>VLOOKUP($B45,BPM!$A$1:$E$500,2,0)</f>
        <v>40</v>
      </c>
      <c r="D45" s="9">
        <f>VLOOKUP($B45,BPM!$A$1:$E$500,3,0)</f>
        <v>40</v>
      </c>
      <c r="E45" s="9">
        <f>VLOOKUP($B45,BPM!$A$1:$E$500,4,0)</f>
        <v>0</v>
      </c>
      <c r="F45" s="9">
        <f>VLOOKUP($B45,BPM!$A$1:$E$500,5,0)</f>
        <v>0</v>
      </c>
      <c r="G45" s="1" t="s">
        <v>775</v>
      </c>
      <c r="I45" s="26" t="s">
        <v>54</v>
      </c>
      <c r="J45" s="51">
        <v>204</v>
      </c>
      <c r="K45" s="51" t="s">
        <v>711</v>
      </c>
      <c r="L45" s="51" t="s">
        <v>712</v>
      </c>
      <c r="M45" s="50">
        <v>0.37847222222222227</v>
      </c>
      <c r="N45" s="50">
        <v>0.4626736111111111</v>
      </c>
      <c r="O45" s="50">
        <v>0.47305555555555556</v>
      </c>
      <c r="P45" s="50">
        <v>0.5810416666666667</v>
      </c>
      <c r="Q45" s="50">
        <v>0.5931018518518518</v>
      </c>
      <c r="R45" s="21">
        <f t="shared" si="2"/>
        <v>0.37847222222222227</v>
      </c>
      <c r="S45" s="21">
        <f t="shared" si="3"/>
        <v>0.46249999999999997</v>
      </c>
      <c r="T45" s="21">
        <f t="shared" si="4"/>
        <v>0.47291666666666665</v>
      </c>
      <c r="U45" s="21">
        <f t="shared" si="5"/>
        <v>0.5805555555555556</v>
      </c>
      <c r="V45" s="21">
        <f t="shared" si="6"/>
        <v>0.5930555555555556</v>
      </c>
      <c r="W45" s="22">
        <f t="shared" si="7"/>
        <v>15</v>
      </c>
      <c r="X45" s="23">
        <f t="shared" si="8"/>
        <v>9.917355371900836</v>
      </c>
      <c r="Y45" s="18">
        <f t="shared" si="9"/>
        <v>40</v>
      </c>
      <c r="Z45" s="18">
        <f t="shared" si="10"/>
        <v>29.58677685950418</v>
      </c>
      <c r="AA45" s="18">
        <f t="shared" si="11"/>
      </c>
      <c r="AB45" s="18">
        <f t="shared" si="12"/>
        <v>0</v>
      </c>
      <c r="AC45" s="18">
        <f t="shared" si="13"/>
        <v>0</v>
      </c>
      <c r="AD45" s="24">
        <f t="shared" si="14"/>
        <v>0.4902777777777778</v>
      </c>
      <c r="AE45" s="22">
        <f t="shared" si="15"/>
        <v>18</v>
      </c>
      <c r="AF45" s="23">
        <f t="shared" si="16"/>
        <v>11.076923076923075</v>
      </c>
      <c r="AG45" s="18">
        <f t="shared" si="17"/>
        <v>0</v>
      </c>
      <c r="AH45" s="18" t="e">
        <f t="shared" si="18"/>
        <v>#DIV/0!</v>
      </c>
      <c r="AI45" s="18">
        <f t="shared" si="19"/>
      </c>
      <c r="AJ45" s="18">
        <f t="shared" si="20"/>
        <v>0</v>
      </c>
      <c r="AK45" s="18">
        <f t="shared" si="21"/>
        <v>0</v>
      </c>
      <c r="AL45" s="25">
        <f t="shared" si="23"/>
        <v>0</v>
      </c>
    </row>
    <row r="46" spans="1:38" ht="15.75">
      <c r="A46" s="11">
        <f t="shared" si="0"/>
        <v>0</v>
      </c>
      <c r="B46">
        <f t="shared" si="1"/>
        <v>222</v>
      </c>
      <c r="C46" s="9">
        <f>VLOOKUP($B46,BPM!$A$1:$E$500,2,0)</f>
        <v>48</v>
      </c>
      <c r="D46" s="9">
        <f>VLOOKUP($B46,BPM!$A$1:$E$500,3,0)</f>
        <v>48</v>
      </c>
      <c r="E46" s="9">
        <f>VLOOKUP($B46,BPM!$A$1:$E$500,4,0)</f>
        <v>44</v>
      </c>
      <c r="F46" s="9">
        <f>VLOOKUP($B46,BPM!$A$1:$E$500,5,0)</f>
        <v>44</v>
      </c>
      <c r="G46" s="1"/>
      <c r="I46" s="26" t="s">
        <v>54</v>
      </c>
      <c r="J46" s="54">
        <v>222</v>
      </c>
      <c r="K46" s="54" t="s">
        <v>312</v>
      </c>
      <c r="L46" s="54" t="s">
        <v>742</v>
      </c>
      <c r="M46" s="53">
        <v>0.3611111111111111</v>
      </c>
      <c r="N46" s="53">
        <v>0.45197916666666665</v>
      </c>
      <c r="O46" s="53">
        <v>0.45197916666666665</v>
      </c>
      <c r="P46" s="53">
        <v>0.5627083333333334</v>
      </c>
      <c r="Q46" s="53">
        <v>0.5694791666666666</v>
      </c>
      <c r="R46" s="21">
        <f t="shared" si="2"/>
        <v>0.3611111111111111</v>
      </c>
      <c r="S46" s="21">
        <f t="shared" si="3"/>
        <v>0.4513888888888889</v>
      </c>
      <c r="T46" s="21">
        <f t="shared" si="4"/>
        <v>0.4513888888888889</v>
      </c>
      <c r="U46" s="21">
        <f t="shared" si="5"/>
        <v>0.5625</v>
      </c>
      <c r="V46" s="21">
        <f t="shared" si="6"/>
        <v>0.5694444444444444</v>
      </c>
      <c r="W46" s="22">
        <f t="shared" si="7"/>
        <v>0</v>
      </c>
      <c r="X46" s="23">
        <f t="shared" si="8"/>
        <v>9.23076923076923</v>
      </c>
      <c r="Y46" s="18">
        <f t="shared" si="9"/>
        <v>48</v>
      </c>
      <c r="Z46" s="18">
        <f t="shared" si="10"/>
        <v>21.794871794871792</v>
      </c>
      <c r="AA46" s="18">
        <f t="shared" si="11"/>
      </c>
      <c r="AB46" s="18">
        <f t="shared" si="12"/>
        <v>0</v>
      </c>
      <c r="AC46" s="18">
        <f t="shared" si="13"/>
        <v>0</v>
      </c>
      <c r="AD46" s="24">
        <f t="shared" si="14"/>
        <v>0.4791666666666667</v>
      </c>
      <c r="AE46" s="22">
        <f t="shared" si="15"/>
        <v>10</v>
      </c>
      <c r="AF46" s="23">
        <f t="shared" si="16"/>
        <v>12.000000000000004</v>
      </c>
      <c r="AG46" s="18">
        <f t="shared" si="17"/>
        <v>44</v>
      </c>
      <c r="AH46" s="18">
        <f t="shared" si="18"/>
        <v>36.36363636363638</v>
      </c>
      <c r="AI46" s="18" t="str">
        <f t="shared" si="19"/>
        <v>TEMPO MIN</v>
      </c>
      <c r="AJ46" s="18">
        <f t="shared" si="20"/>
        <v>10</v>
      </c>
      <c r="AK46" s="18">
        <f t="shared" si="21"/>
        <v>6</v>
      </c>
      <c r="AL46" s="25">
        <f t="shared" si="23"/>
        <v>0</v>
      </c>
    </row>
    <row r="47" spans="1:38" ht="15.75">
      <c r="A47" s="11">
        <f>AL47</f>
        <v>0</v>
      </c>
      <c r="B47">
        <f>J47</f>
        <v>232</v>
      </c>
      <c r="C47" s="9" t="e">
        <f>VLOOKUP($B47,BPM!$A$1:$E$500,2,0)</f>
        <v>#N/A</v>
      </c>
      <c r="D47" s="9" t="e">
        <f>VLOOKUP($B47,BPM!$A$1:$E$500,3,0)</f>
        <v>#N/A</v>
      </c>
      <c r="E47" s="9" t="e">
        <f>VLOOKUP($B47,BPM!$A$1:$E$500,4,0)</f>
        <v>#N/A</v>
      </c>
      <c r="F47" s="9" t="e">
        <f>VLOOKUP($B47,BPM!$A$1:$E$500,5,0)</f>
        <v>#N/A</v>
      </c>
      <c r="G47" s="1" t="s">
        <v>775</v>
      </c>
      <c r="I47" s="26" t="s">
        <v>54</v>
      </c>
      <c r="J47" s="54">
        <v>232</v>
      </c>
      <c r="K47" s="54" t="s">
        <v>303</v>
      </c>
      <c r="L47" s="54" t="s">
        <v>760</v>
      </c>
      <c r="M47" s="53">
        <v>0.3680555555555556</v>
      </c>
      <c r="N47" s="53">
        <v>0.4518171296296296</v>
      </c>
      <c r="O47" s="53">
        <v>0.4563657407407407</v>
      </c>
      <c r="P47" s="84"/>
      <c r="Q47" s="84"/>
      <c r="R47" s="21">
        <f>TIME(HOUR(M47),MINUTE(M47),0)</f>
        <v>0.3680555555555556</v>
      </c>
      <c r="S47" s="21">
        <f>TIME(HOUR(N47),MINUTE(N47),0)</f>
        <v>0.4513888888888889</v>
      </c>
      <c r="T47" s="21">
        <f>TIME(HOUR(O47),MINUTE(O47),0)</f>
        <v>0.45625</v>
      </c>
      <c r="U47" s="21">
        <f>TIME(HOUR(P47),MINUTE(P47),0)</f>
        <v>0</v>
      </c>
      <c r="V47" s="21">
        <f>TIME(HOUR(Q47),MINUTE(Q47),0)</f>
        <v>0</v>
      </c>
      <c r="W47" s="22">
        <f>MAX($C$10,MINUTE(T47-S47))</f>
        <v>7</v>
      </c>
      <c r="X47" s="23">
        <f>$C$2/((S47-R47)/$E$1)</f>
        <v>10.000000000000002</v>
      </c>
      <c r="Y47" s="18" t="e">
        <f>(C47+D47)/2</f>
        <v>#N/A</v>
      </c>
      <c r="Z47" s="18" t="e">
        <f>(X47*2-C$4)*100/(Y47)</f>
        <v>#N/A</v>
      </c>
      <c r="AA47" s="18">
        <f>IF(TIME(HOUR(S47-R47),MINUTE(S47-R47),0)&gt;$F$4,"TEMPO MAX",IF(TIME(HOUR(S47-R47),MINUTE(S47-R47+$F$1*3),0)&lt;$F$3,"TEMPO MIN",""))</f>
      </c>
      <c r="AB47" s="18">
        <f>IF($F$3&gt;S47-R47,MINUTE($F$3-(S47-R47)),0)</f>
        <v>0</v>
      </c>
      <c r="AC47" s="18">
        <f>VLOOKUP(AB47,$I$2:$J$5,2,1)</f>
        <v>0</v>
      </c>
      <c r="AD47" s="24">
        <f>TIME(HOUR(N47+$C$5),MINUTE(N47+$C$5),0)</f>
        <v>0.4791666666666667</v>
      </c>
      <c r="AE47" s="22">
        <f>MAX($D$10,MINUTE(V47-U47))</f>
        <v>0</v>
      </c>
      <c r="AF47" s="23">
        <f>$D$2/((U47-AD47)/$E$1)</f>
        <v>-2.08695652173913</v>
      </c>
      <c r="AG47" s="18" t="e">
        <f>(E47+F47)/2</f>
        <v>#N/A</v>
      </c>
      <c r="AH47" s="18" t="e">
        <f>(AF47*2-$D$4)*100/(AG47)</f>
        <v>#N/A</v>
      </c>
      <c r="AI47" s="18" t="e">
        <f>IF(TIME(HOUR(P47-AD47),MINUTE(P47-AD47),0)&gt;$G$4,"TEMPO MAX",IF(TIME(HOUR(P47-AD47),MINUTE(P47-AD47+$F$1*3),0)&lt;$G$3,"TEMPO MIN",""))</f>
        <v>#NUM!</v>
      </c>
      <c r="AJ47" s="18">
        <f>IF($G$3&gt;U47-AD47,MINUTE($G$3-(U47-AD47)),0)</f>
        <v>40</v>
      </c>
      <c r="AK47" s="18">
        <f>VLOOKUP(AJ47,$I$2:$J$5,2,1)</f>
        <v>6</v>
      </c>
      <c r="AL47" s="25">
        <v>0</v>
      </c>
    </row>
    <row r="48" spans="1:38" ht="15.75">
      <c r="A48" s="11">
        <f t="shared" si="0"/>
        <v>0</v>
      </c>
      <c r="B48">
        <f t="shared" si="1"/>
        <v>218</v>
      </c>
      <c r="C48" s="9" t="e">
        <f>VLOOKUP($B48,BPM!$A$1:$E$500,2,0)</f>
        <v>#N/A</v>
      </c>
      <c r="D48" s="9" t="e">
        <f>VLOOKUP($B48,BPM!$A$1:$E$500,3,0)</f>
        <v>#N/A</v>
      </c>
      <c r="E48" s="9" t="e">
        <f>VLOOKUP($B48,BPM!$A$1:$E$500,4,0)</f>
        <v>#N/A</v>
      </c>
      <c r="F48" s="9" t="e">
        <f>VLOOKUP($B48,BPM!$A$1:$E$500,5,0)</f>
        <v>#N/A</v>
      </c>
      <c r="G48" s="1" t="s">
        <v>775</v>
      </c>
      <c r="I48" s="26" t="s">
        <v>686</v>
      </c>
      <c r="J48" s="54">
        <v>218</v>
      </c>
      <c r="K48" s="54" t="s">
        <v>735</v>
      </c>
      <c r="L48" s="54" t="s">
        <v>719</v>
      </c>
      <c r="M48" s="53">
        <v>0</v>
      </c>
      <c r="N48" s="84"/>
      <c r="O48" s="84"/>
      <c r="P48" s="84"/>
      <c r="Q48" s="84"/>
      <c r="R48" s="21">
        <f t="shared" si="2"/>
        <v>0</v>
      </c>
      <c r="S48" s="21">
        <f t="shared" si="3"/>
        <v>0</v>
      </c>
      <c r="T48" s="21">
        <f t="shared" si="4"/>
        <v>0</v>
      </c>
      <c r="U48" s="21">
        <f t="shared" si="5"/>
        <v>0</v>
      </c>
      <c r="V48" s="21">
        <f t="shared" si="6"/>
        <v>0</v>
      </c>
      <c r="W48" s="22">
        <f t="shared" si="7"/>
        <v>0</v>
      </c>
      <c r="X48" s="23" t="e">
        <f t="shared" si="8"/>
        <v>#DIV/0!</v>
      </c>
      <c r="Y48" s="18" t="e">
        <f t="shared" si="9"/>
        <v>#N/A</v>
      </c>
      <c r="Z48" s="18" t="e">
        <f t="shared" si="10"/>
        <v>#DIV/0!</v>
      </c>
      <c r="AA48" s="18" t="str">
        <f t="shared" si="11"/>
        <v>TEMPO MIN</v>
      </c>
      <c r="AB48" s="18">
        <f t="shared" si="12"/>
        <v>0</v>
      </c>
      <c r="AC48" s="18">
        <f aca="true" t="shared" si="24" ref="AC48:AC63">VLOOKUP(AB48,$I$2:$J$5,2,1)</f>
        <v>0</v>
      </c>
      <c r="AD48" s="24">
        <f t="shared" si="14"/>
        <v>0.027777777777777776</v>
      </c>
      <c r="AE48" s="22">
        <f t="shared" si="15"/>
        <v>0</v>
      </c>
      <c r="AF48" s="23">
        <f t="shared" si="16"/>
        <v>-36</v>
      </c>
      <c r="AG48" s="18" t="e">
        <f t="shared" si="17"/>
        <v>#N/A</v>
      </c>
      <c r="AH48" s="18" t="e">
        <f t="shared" si="18"/>
        <v>#N/A</v>
      </c>
      <c r="AI48" s="18" t="e">
        <f t="shared" si="19"/>
        <v>#NUM!</v>
      </c>
      <c r="AJ48" s="18">
        <f t="shared" si="20"/>
        <v>50</v>
      </c>
      <c r="AK48" s="18">
        <f aca="true" t="shared" si="25" ref="AK48:AK63">VLOOKUP(AJ48,$I$2:$J$5,2,1)</f>
        <v>6</v>
      </c>
      <c r="AL48" s="25">
        <v>0</v>
      </c>
    </row>
    <row r="49" spans="1:38" ht="15.75" hidden="1">
      <c r="A49" s="11" t="e">
        <f t="shared" si="0"/>
        <v>#NUM!</v>
      </c>
      <c r="B49">
        <f t="shared" si="1"/>
        <v>0</v>
      </c>
      <c r="C49" s="9" t="e">
        <f>VLOOKUP($B49,BPM!$A$1:$E$500,2,0)</f>
        <v>#N/A</v>
      </c>
      <c r="D49" s="9" t="e">
        <f>VLOOKUP($B49,BPM!$A$1:$E$500,3,0)</f>
        <v>#N/A</v>
      </c>
      <c r="E49" s="9" t="e">
        <f>VLOOKUP($B49,BPM!$A$1:$E$500,4,0)</f>
        <v>#N/A</v>
      </c>
      <c r="F49" s="9" t="e">
        <f>VLOOKUP($B49,BPM!$A$1:$E$500,5,0)</f>
        <v>#N/A</v>
      </c>
      <c r="G49" s="1"/>
      <c r="I49" s="26"/>
      <c r="J49" s="27"/>
      <c r="K49" s="28"/>
      <c r="L49" s="28"/>
      <c r="M49" s="29"/>
      <c r="N49" s="29"/>
      <c r="O49" s="29"/>
      <c r="P49" s="29"/>
      <c r="Q49" s="29"/>
      <c r="R49" s="21">
        <f t="shared" si="2"/>
        <v>0</v>
      </c>
      <c r="S49" s="21">
        <f t="shared" si="3"/>
        <v>0</v>
      </c>
      <c r="T49" s="21">
        <f t="shared" si="4"/>
        <v>0</v>
      </c>
      <c r="U49" s="21">
        <f t="shared" si="5"/>
        <v>0</v>
      </c>
      <c r="V49" s="21">
        <f t="shared" si="6"/>
        <v>0</v>
      </c>
      <c r="W49" s="22">
        <f t="shared" si="7"/>
        <v>0</v>
      </c>
      <c r="X49" s="23" t="e">
        <f t="shared" si="8"/>
        <v>#DIV/0!</v>
      </c>
      <c r="Y49" s="18" t="e">
        <f t="shared" si="9"/>
        <v>#N/A</v>
      </c>
      <c r="Z49" s="18" t="e">
        <f t="shared" si="10"/>
        <v>#DIV/0!</v>
      </c>
      <c r="AA49" s="18" t="str">
        <f t="shared" si="11"/>
        <v>TEMPO MIN</v>
      </c>
      <c r="AB49" s="18">
        <f t="shared" si="12"/>
        <v>0</v>
      </c>
      <c r="AC49" s="18">
        <f t="shared" si="24"/>
        <v>0</v>
      </c>
      <c r="AD49" s="24">
        <f t="shared" si="14"/>
        <v>0.027777777777777776</v>
      </c>
      <c r="AE49" s="22">
        <f t="shared" si="15"/>
        <v>0</v>
      </c>
      <c r="AF49" s="23">
        <f t="shared" si="16"/>
        <v>-36</v>
      </c>
      <c r="AG49" s="18" t="e">
        <f t="shared" si="17"/>
        <v>#N/A</v>
      </c>
      <c r="AH49" s="18" t="e">
        <f t="shared" si="18"/>
        <v>#N/A</v>
      </c>
      <c r="AI49" s="18" t="e">
        <f t="shared" si="19"/>
        <v>#NUM!</v>
      </c>
      <c r="AJ49" s="18">
        <f t="shared" si="20"/>
        <v>50</v>
      </c>
      <c r="AK49" s="18">
        <f t="shared" si="25"/>
        <v>6</v>
      </c>
      <c r="AL49" s="25" t="e">
        <f>IF(OR(AI49&lt;&gt;"",AA49&lt;&gt;"",G49&lt;&gt;""),0,Z49+AH49-AK49-AC49)</f>
        <v>#NUM!</v>
      </c>
    </row>
    <row r="50" spans="1:38" ht="15.75" hidden="1">
      <c r="A50" s="11" t="e">
        <f t="shared" si="0"/>
        <v>#NUM!</v>
      </c>
      <c r="B50">
        <f t="shared" si="1"/>
        <v>0</v>
      </c>
      <c r="C50" s="9" t="e">
        <f>VLOOKUP($B50,BPM!$A$1:$E$500,2,0)</f>
        <v>#N/A</v>
      </c>
      <c r="D50" s="9" t="e">
        <f>VLOOKUP($B50,BPM!$A$1:$E$500,3,0)</f>
        <v>#N/A</v>
      </c>
      <c r="E50" s="9" t="e">
        <f>VLOOKUP($B50,BPM!$A$1:$E$500,4,0)</f>
        <v>#N/A</v>
      </c>
      <c r="F50" s="9" t="e">
        <f>VLOOKUP($B50,BPM!$A$1:$E$500,5,0)</f>
        <v>#N/A</v>
      </c>
      <c r="G50" s="1"/>
      <c r="I50" s="26"/>
      <c r="J50" s="27"/>
      <c r="K50" s="28"/>
      <c r="L50" s="28"/>
      <c r="M50" s="29"/>
      <c r="N50" s="29"/>
      <c r="O50" s="29"/>
      <c r="P50" s="30"/>
      <c r="Q50" s="30"/>
      <c r="R50" s="21">
        <f t="shared" si="2"/>
        <v>0</v>
      </c>
      <c r="S50" s="21">
        <f t="shared" si="3"/>
        <v>0</v>
      </c>
      <c r="T50" s="21">
        <f t="shared" si="4"/>
        <v>0</v>
      </c>
      <c r="U50" s="21">
        <f t="shared" si="5"/>
        <v>0</v>
      </c>
      <c r="V50" s="21">
        <f t="shared" si="6"/>
        <v>0</v>
      </c>
      <c r="W50" s="22">
        <f t="shared" si="7"/>
        <v>0</v>
      </c>
      <c r="X50" s="23" t="e">
        <f t="shared" si="8"/>
        <v>#DIV/0!</v>
      </c>
      <c r="Y50" s="18" t="e">
        <f t="shared" si="9"/>
        <v>#N/A</v>
      </c>
      <c r="Z50" s="18" t="e">
        <f t="shared" si="10"/>
        <v>#DIV/0!</v>
      </c>
      <c r="AA50" s="18" t="str">
        <f t="shared" si="11"/>
        <v>TEMPO MIN</v>
      </c>
      <c r="AB50" s="18">
        <f t="shared" si="12"/>
        <v>0</v>
      </c>
      <c r="AC50" s="18">
        <f t="shared" si="24"/>
        <v>0</v>
      </c>
      <c r="AD50" s="24">
        <f t="shared" si="14"/>
        <v>0.027777777777777776</v>
      </c>
      <c r="AE50" s="22">
        <f t="shared" si="15"/>
        <v>0</v>
      </c>
      <c r="AF50" s="23">
        <f t="shared" si="16"/>
        <v>-36</v>
      </c>
      <c r="AG50" s="18" t="e">
        <f t="shared" si="17"/>
        <v>#N/A</v>
      </c>
      <c r="AH50" s="18" t="e">
        <f t="shared" si="18"/>
        <v>#N/A</v>
      </c>
      <c r="AI50" s="18" t="e">
        <f t="shared" si="19"/>
        <v>#NUM!</v>
      </c>
      <c r="AJ50" s="18">
        <f t="shared" si="20"/>
        <v>50</v>
      </c>
      <c r="AK50" s="18">
        <f t="shared" si="25"/>
        <v>6</v>
      </c>
      <c r="AL50" s="25" t="e">
        <f>IF(OR(AI50&lt;&gt;"",AA50&lt;&gt;"",G50&lt;&gt;""),0,Z50+AH50-AK50-AC50)</f>
        <v>#NUM!</v>
      </c>
    </row>
    <row r="51" spans="1:38" ht="15.75" hidden="1">
      <c r="A51" s="11" t="e">
        <f t="shared" si="0"/>
        <v>#NUM!</v>
      </c>
      <c r="B51">
        <f t="shared" si="1"/>
        <v>0</v>
      </c>
      <c r="C51" s="9" t="e">
        <f>VLOOKUP($B51,BPM!$A$1:$E$500,2,0)</f>
        <v>#N/A</v>
      </c>
      <c r="D51" s="9" t="e">
        <f>VLOOKUP($B51,BPM!$A$1:$E$500,3,0)</f>
        <v>#N/A</v>
      </c>
      <c r="E51" s="9" t="e">
        <f>VLOOKUP($B51,BPM!$A$1:$E$500,4,0)</f>
        <v>#N/A</v>
      </c>
      <c r="F51" s="9" t="e">
        <f>VLOOKUP($B51,BPM!$A$1:$E$500,5,0)</f>
        <v>#N/A</v>
      </c>
      <c r="G51" s="1"/>
      <c r="I51" s="26"/>
      <c r="J51" s="27"/>
      <c r="K51" s="28"/>
      <c r="L51" s="28"/>
      <c r="M51" s="29"/>
      <c r="N51" s="29"/>
      <c r="O51" s="29"/>
      <c r="P51" s="30"/>
      <c r="Q51" s="30"/>
      <c r="R51" s="21">
        <f t="shared" si="2"/>
        <v>0</v>
      </c>
      <c r="S51" s="21">
        <f t="shared" si="3"/>
        <v>0</v>
      </c>
      <c r="T51" s="21">
        <f t="shared" si="4"/>
        <v>0</v>
      </c>
      <c r="U51" s="21">
        <f t="shared" si="5"/>
        <v>0</v>
      </c>
      <c r="V51" s="21">
        <f t="shared" si="6"/>
        <v>0</v>
      </c>
      <c r="W51" s="22">
        <f t="shared" si="7"/>
        <v>0</v>
      </c>
      <c r="X51" s="23" t="e">
        <f t="shared" si="8"/>
        <v>#DIV/0!</v>
      </c>
      <c r="Y51" s="18" t="e">
        <f t="shared" si="9"/>
        <v>#N/A</v>
      </c>
      <c r="Z51" s="18" t="e">
        <f t="shared" si="10"/>
        <v>#DIV/0!</v>
      </c>
      <c r="AA51" s="18" t="str">
        <f t="shared" si="11"/>
        <v>TEMPO MIN</v>
      </c>
      <c r="AB51" s="18">
        <f t="shared" si="12"/>
        <v>0</v>
      </c>
      <c r="AC51" s="18">
        <f t="shared" si="24"/>
        <v>0</v>
      </c>
      <c r="AD51" s="24">
        <f t="shared" si="14"/>
        <v>0.027777777777777776</v>
      </c>
      <c r="AE51" s="22">
        <f t="shared" si="15"/>
        <v>0</v>
      </c>
      <c r="AF51" s="23">
        <f t="shared" si="16"/>
        <v>-36</v>
      </c>
      <c r="AG51" s="18" t="e">
        <f t="shared" si="17"/>
        <v>#N/A</v>
      </c>
      <c r="AH51" s="18" t="e">
        <f t="shared" si="18"/>
        <v>#N/A</v>
      </c>
      <c r="AI51" s="18" t="e">
        <f t="shared" si="19"/>
        <v>#NUM!</v>
      </c>
      <c r="AJ51" s="18">
        <f t="shared" si="20"/>
        <v>50</v>
      </c>
      <c r="AK51" s="18">
        <f t="shared" si="25"/>
        <v>6</v>
      </c>
      <c r="AL51" s="25" t="e">
        <f>IF(OR(AI51&lt;&gt;"",AA51&lt;&gt;"",G51&lt;&gt;""),0,Z51+AH51-AK51-AC51)</f>
        <v>#NUM!</v>
      </c>
    </row>
    <row r="52" spans="1:38" ht="15.75" hidden="1">
      <c r="A52" s="11" t="e">
        <f t="shared" si="0"/>
        <v>#NUM!</v>
      </c>
      <c r="B52">
        <f t="shared" si="1"/>
        <v>0</v>
      </c>
      <c r="C52" s="9" t="e">
        <f>VLOOKUP($B52,BPM!$A$1:$E$500,2,0)</f>
        <v>#N/A</v>
      </c>
      <c r="D52" s="9" t="e">
        <f>VLOOKUP($B52,BPM!$A$1:$E$500,3,0)</f>
        <v>#N/A</v>
      </c>
      <c r="E52" s="9" t="e">
        <f>VLOOKUP($B52,BPM!$A$1:$E$500,4,0)</f>
        <v>#N/A</v>
      </c>
      <c r="F52" s="9" t="e">
        <f>VLOOKUP($B52,BPM!$A$1:$E$500,5,0)</f>
        <v>#N/A</v>
      </c>
      <c r="G52" s="1"/>
      <c r="I52" s="26"/>
      <c r="J52" s="27"/>
      <c r="K52" s="28"/>
      <c r="L52" s="28"/>
      <c r="M52" s="29"/>
      <c r="N52" s="29"/>
      <c r="O52" s="29"/>
      <c r="P52" s="30"/>
      <c r="Q52" s="30"/>
      <c r="R52" s="21">
        <f t="shared" si="2"/>
        <v>0</v>
      </c>
      <c r="S52" s="21">
        <f t="shared" si="3"/>
        <v>0</v>
      </c>
      <c r="T52" s="21">
        <f t="shared" si="4"/>
        <v>0</v>
      </c>
      <c r="U52" s="21">
        <f t="shared" si="5"/>
        <v>0</v>
      </c>
      <c r="V52" s="21">
        <f t="shared" si="6"/>
        <v>0</v>
      </c>
      <c r="W52" s="22">
        <f t="shared" si="7"/>
        <v>0</v>
      </c>
      <c r="X52" s="23" t="e">
        <f t="shared" si="8"/>
        <v>#DIV/0!</v>
      </c>
      <c r="Y52" s="18" t="e">
        <f t="shared" si="9"/>
        <v>#N/A</v>
      </c>
      <c r="Z52" s="18" t="e">
        <f t="shared" si="10"/>
        <v>#DIV/0!</v>
      </c>
      <c r="AA52" s="18" t="str">
        <f t="shared" si="11"/>
        <v>TEMPO MIN</v>
      </c>
      <c r="AB52" s="18">
        <f t="shared" si="12"/>
        <v>0</v>
      </c>
      <c r="AC52" s="18">
        <f t="shared" si="24"/>
        <v>0</v>
      </c>
      <c r="AD52" s="24">
        <f t="shared" si="14"/>
        <v>0.027777777777777776</v>
      </c>
      <c r="AE52" s="22">
        <f t="shared" si="15"/>
        <v>0</v>
      </c>
      <c r="AF52" s="23">
        <f t="shared" si="16"/>
        <v>-36</v>
      </c>
      <c r="AG52" s="18" t="e">
        <f t="shared" si="17"/>
        <v>#N/A</v>
      </c>
      <c r="AH52" s="18" t="e">
        <f t="shared" si="18"/>
        <v>#N/A</v>
      </c>
      <c r="AI52" s="18" t="e">
        <f t="shared" si="19"/>
        <v>#NUM!</v>
      </c>
      <c r="AJ52" s="18">
        <f t="shared" si="20"/>
        <v>50</v>
      </c>
      <c r="AK52" s="18">
        <f t="shared" si="25"/>
        <v>6</v>
      </c>
      <c r="AL52" s="25" t="e">
        <f>IF(OR(AI52&lt;&gt;"",AA52&lt;&gt;"",G52&lt;&gt;""),0,Z52+AH52-AK52-AC52)</f>
        <v>#NUM!</v>
      </c>
    </row>
    <row r="53" spans="1:38" ht="15.75" hidden="1">
      <c r="A53" s="11" t="e">
        <f t="shared" si="0"/>
        <v>#NUM!</v>
      </c>
      <c r="B53">
        <f t="shared" si="1"/>
        <v>0</v>
      </c>
      <c r="C53" s="9" t="e">
        <f>VLOOKUP($B53,BPM!$A$1:$E$500,2,0)</f>
        <v>#N/A</v>
      </c>
      <c r="D53" s="9" t="e">
        <f>VLOOKUP($B53,BPM!$A$1:$E$500,3,0)</f>
        <v>#N/A</v>
      </c>
      <c r="E53" s="9" t="e">
        <f>VLOOKUP($B53,BPM!$A$1:$E$500,4,0)</f>
        <v>#N/A</v>
      </c>
      <c r="F53" s="9" t="e">
        <f>VLOOKUP($B53,BPM!$A$1:$E$500,5,0)</f>
        <v>#N/A</v>
      </c>
      <c r="G53" s="1"/>
      <c r="I53" s="26"/>
      <c r="J53" s="27"/>
      <c r="K53" s="28"/>
      <c r="L53" s="28"/>
      <c r="M53" s="29"/>
      <c r="N53" s="29"/>
      <c r="O53" s="29"/>
      <c r="P53" s="30"/>
      <c r="Q53" s="30"/>
      <c r="R53" s="21">
        <f t="shared" si="2"/>
        <v>0</v>
      </c>
      <c r="S53" s="21">
        <f t="shared" si="3"/>
        <v>0</v>
      </c>
      <c r="T53" s="21">
        <f t="shared" si="4"/>
        <v>0</v>
      </c>
      <c r="U53" s="21">
        <f t="shared" si="5"/>
        <v>0</v>
      </c>
      <c r="V53" s="21">
        <f t="shared" si="6"/>
        <v>0</v>
      </c>
      <c r="W53" s="22">
        <f t="shared" si="7"/>
        <v>0</v>
      </c>
      <c r="X53" s="23" t="e">
        <f t="shared" si="8"/>
        <v>#DIV/0!</v>
      </c>
      <c r="Y53" s="18" t="e">
        <f t="shared" si="9"/>
        <v>#N/A</v>
      </c>
      <c r="Z53" s="18" t="e">
        <f t="shared" si="10"/>
        <v>#DIV/0!</v>
      </c>
      <c r="AA53" s="18" t="str">
        <f t="shared" si="11"/>
        <v>TEMPO MIN</v>
      </c>
      <c r="AB53" s="18">
        <f t="shared" si="12"/>
        <v>0</v>
      </c>
      <c r="AC53" s="18">
        <f t="shared" si="24"/>
        <v>0</v>
      </c>
      <c r="AD53" s="24">
        <f t="shared" si="14"/>
        <v>0.027777777777777776</v>
      </c>
      <c r="AE53" s="22">
        <f t="shared" si="15"/>
        <v>0</v>
      </c>
      <c r="AF53" s="23">
        <f t="shared" si="16"/>
        <v>-36</v>
      </c>
      <c r="AG53" s="18" t="e">
        <f t="shared" si="17"/>
        <v>#N/A</v>
      </c>
      <c r="AH53" s="18" t="e">
        <f t="shared" si="18"/>
        <v>#N/A</v>
      </c>
      <c r="AI53" s="18" t="e">
        <f t="shared" si="19"/>
        <v>#NUM!</v>
      </c>
      <c r="AJ53" s="18">
        <f t="shared" si="20"/>
        <v>50</v>
      </c>
      <c r="AK53" s="18">
        <f t="shared" si="25"/>
        <v>6</v>
      </c>
      <c r="AL53" s="25" t="e">
        <f>IF(OR(AI53&lt;&gt;"",AA53&lt;&gt;"",G53&lt;&gt;""),0,Z53+AH53-AK53-AC53)</f>
        <v>#NUM!</v>
      </c>
    </row>
    <row r="54" spans="1:38" ht="15.75" hidden="1">
      <c r="A54" s="11" t="e">
        <f aca="true" t="shared" si="26" ref="A54:A63">AL54</f>
        <v>#NUM!</v>
      </c>
      <c r="B54">
        <f aca="true" t="shared" si="27" ref="B54:B63">J54</f>
        <v>0</v>
      </c>
      <c r="C54" s="9" t="e">
        <f>VLOOKUP($B54,BPM!$A$1:$E$500,2,0)</f>
        <v>#N/A</v>
      </c>
      <c r="D54" s="9" t="e">
        <f>VLOOKUP($B54,BPM!$A$1:$E$500,3,0)</f>
        <v>#N/A</v>
      </c>
      <c r="E54" s="9" t="e">
        <f>VLOOKUP($B54,BPM!$A$1:$E$500,4,0)</f>
        <v>#N/A</v>
      </c>
      <c r="F54" s="9" t="e">
        <f>VLOOKUP($B54,BPM!$A$1:$E$500,5,0)</f>
        <v>#N/A</v>
      </c>
      <c r="G54" s="1"/>
      <c r="I54" s="26"/>
      <c r="J54" s="27"/>
      <c r="K54" s="28"/>
      <c r="L54" s="28"/>
      <c r="M54" s="29"/>
      <c r="N54" s="29"/>
      <c r="O54" s="29"/>
      <c r="P54" s="30"/>
      <c r="Q54" s="30"/>
      <c r="R54" s="21">
        <f aca="true" t="shared" si="28" ref="R54:R63">TIME(HOUR(M54),MINUTE(M54),0)</f>
        <v>0</v>
      </c>
      <c r="S54" s="21">
        <f aca="true" t="shared" si="29" ref="S54:S63">TIME(HOUR(N54),MINUTE(N54),0)</f>
        <v>0</v>
      </c>
      <c r="T54" s="21">
        <f aca="true" t="shared" si="30" ref="T54:T63">TIME(HOUR(O54),MINUTE(O54),0)</f>
        <v>0</v>
      </c>
      <c r="U54" s="21">
        <f aca="true" t="shared" si="31" ref="U54:U63">TIME(HOUR(P54),MINUTE(P54),0)</f>
        <v>0</v>
      </c>
      <c r="V54" s="21">
        <f aca="true" t="shared" si="32" ref="V54:V63">TIME(HOUR(Q54),MINUTE(Q54),0)</f>
        <v>0</v>
      </c>
      <c r="W54" s="22">
        <f aca="true" t="shared" si="33" ref="W54:W63">MAX($C$10,MINUTE(T54-S54))</f>
        <v>0</v>
      </c>
      <c r="X54" s="23" t="e">
        <f aca="true" t="shared" si="34" ref="X54:X63">$C$2/((S54-R54)/$E$1)</f>
        <v>#DIV/0!</v>
      </c>
      <c r="Y54" s="18" t="e">
        <f aca="true" t="shared" si="35" ref="Y54:Y63">(C54+D54)/2</f>
        <v>#N/A</v>
      </c>
      <c r="Z54" s="18" t="e">
        <f aca="true" t="shared" si="36" ref="Z54:Z63">(X54*2-C$4)*100/(Y54)</f>
        <v>#DIV/0!</v>
      </c>
      <c r="AA54" s="18" t="str">
        <f aca="true" t="shared" si="37" ref="AA54:AA63">IF(TIME(HOUR(S54-R54),MINUTE(S54-R54),0)&gt;$F$4,"TEMPO MAX",IF(TIME(HOUR(S54-R54),MINUTE(S54-R54+$F$1*3),0)&lt;$F$3,"TEMPO MIN",""))</f>
        <v>TEMPO MIN</v>
      </c>
      <c r="AB54" s="18">
        <f aca="true" t="shared" si="38" ref="AB54:AB63">IF($F$3&gt;S54-R54,MINUTE($F$3-(S54-R54)),0)</f>
        <v>0</v>
      </c>
      <c r="AC54" s="18">
        <f t="shared" si="24"/>
        <v>0</v>
      </c>
      <c r="AD54" s="24">
        <f aca="true" t="shared" si="39" ref="AD54:AD63">TIME(HOUR(N54+$C$5),MINUTE(N54+$C$5),0)</f>
        <v>0.027777777777777776</v>
      </c>
      <c r="AE54" s="22">
        <f aca="true" t="shared" si="40" ref="AE54:AE63">MAX($D$10,MINUTE(V54-U54))</f>
        <v>0</v>
      </c>
      <c r="AF54" s="23">
        <f aca="true" t="shared" si="41" ref="AF54:AF63">$D$2/((U54-AD54)/$E$1)</f>
        <v>-36</v>
      </c>
      <c r="AG54" s="18" t="e">
        <f aca="true" t="shared" si="42" ref="AG54:AG63">(E54+F54)/2</f>
        <v>#N/A</v>
      </c>
      <c r="AH54" s="18" t="e">
        <f aca="true" t="shared" si="43" ref="AH54:AH63">(AF54*2-$D$4)*100/(AG54)</f>
        <v>#N/A</v>
      </c>
      <c r="AI54" s="18" t="e">
        <f aca="true" t="shared" si="44" ref="AI54:AI63">IF(TIME(HOUR(P54-AD54),MINUTE(P54-AD54),0)&gt;$G$4,"TEMPO MAX",IF(TIME(HOUR(P54-AD54),MINUTE(P54-AD54+$F$1*3),0)&lt;$G$3,"TEMPO MIN",""))</f>
        <v>#NUM!</v>
      </c>
      <c r="AJ54" s="18">
        <f aca="true" t="shared" si="45" ref="AJ54:AJ63">IF($G$3&gt;U54-AD54,MINUTE($G$3-(U54-AD54)),0)</f>
        <v>50</v>
      </c>
      <c r="AK54" s="18">
        <f t="shared" si="25"/>
        <v>6</v>
      </c>
      <c r="AL54" s="25" t="e">
        <f aca="true" t="shared" si="46" ref="AL54:AL63">IF(OR(AI54&lt;&gt;"",AA54&lt;&gt;"",G54&lt;&gt;""),0,Z54+AH54-AK54-AC54)</f>
        <v>#NUM!</v>
      </c>
    </row>
    <row r="55" spans="1:38" ht="15.75" hidden="1">
      <c r="A55" s="11" t="e">
        <f t="shared" si="26"/>
        <v>#NUM!</v>
      </c>
      <c r="B55">
        <f t="shared" si="27"/>
        <v>0</v>
      </c>
      <c r="C55" s="9" t="e">
        <f>VLOOKUP($B55,BPM!$A$1:$E$500,2,0)</f>
        <v>#N/A</v>
      </c>
      <c r="D55" s="9" t="e">
        <f>VLOOKUP($B55,BPM!$A$1:$E$500,3,0)</f>
        <v>#N/A</v>
      </c>
      <c r="E55" s="9" t="e">
        <f>VLOOKUP($B55,BPM!$A$1:$E$500,4,0)</f>
        <v>#N/A</v>
      </c>
      <c r="F55" s="9" t="e">
        <f>VLOOKUP($B55,BPM!$A$1:$E$500,5,0)</f>
        <v>#N/A</v>
      </c>
      <c r="G55" s="1"/>
      <c r="I55" s="26"/>
      <c r="J55" s="27"/>
      <c r="K55" s="28"/>
      <c r="L55" s="28"/>
      <c r="M55" s="29"/>
      <c r="N55" s="29"/>
      <c r="O55" s="29"/>
      <c r="P55" s="30"/>
      <c r="Q55" s="30"/>
      <c r="R55" s="21">
        <f t="shared" si="28"/>
        <v>0</v>
      </c>
      <c r="S55" s="21">
        <f t="shared" si="29"/>
        <v>0</v>
      </c>
      <c r="T55" s="21">
        <f t="shared" si="30"/>
        <v>0</v>
      </c>
      <c r="U55" s="21">
        <f t="shared" si="31"/>
        <v>0</v>
      </c>
      <c r="V55" s="21">
        <f t="shared" si="32"/>
        <v>0</v>
      </c>
      <c r="W55" s="22">
        <f t="shared" si="33"/>
        <v>0</v>
      </c>
      <c r="X55" s="23" t="e">
        <f t="shared" si="34"/>
        <v>#DIV/0!</v>
      </c>
      <c r="Y55" s="18" t="e">
        <f t="shared" si="35"/>
        <v>#N/A</v>
      </c>
      <c r="Z55" s="18" t="e">
        <f t="shared" si="36"/>
        <v>#DIV/0!</v>
      </c>
      <c r="AA55" s="18" t="str">
        <f t="shared" si="37"/>
        <v>TEMPO MIN</v>
      </c>
      <c r="AB55" s="18">
        <f t="shared" si="38"/>
        <v>0</v>
      </c>
      <c r="AC55" s="18">
        <f t="shared" si="24"/>
        <v>0</v>
      </c>
      <c r="AD55" s="24">
        <f t="shared" si="39"/>
        <v>0.027777777777777776</v>
      </c>
      <c r="AE55" s="22">
        <f t="shared" si="40"/>
        <v>0</v>
      </c>
      <c r="AF55" s="23">
        <f t="shared" si="41"/>
        <v>-36</v>
      </c>
      <c r="AG55" s="18" t="e">
        <f t="shared" si="42"/>
        <v>#N/A</v>
      </c>
      <c r="AH55" s="18" t="e">
        <f t="shared" si="43"/>
        <v>#N/A</v>
      </c>
      <c r="AI55" s="18" t="e">
        <f t="shared" si="44"/>
        <v>#NUM!</v>
      </c>
      <c r="AJ55" s="18">
        <f t="shared" si="45"/>
        <v>50</v>
      </c>
      <c r="AK55" s="18">
        <f t="shared" si="25"/>
        <v>6</v>
      </c>
      <c r="AL55" s="25" t="e">
        <f t="shared" si="46"/>
        <v>#NUM!</v>
      </c>
    </row>
    <row r="56" spans="1:38" ht="15.75" hidden="1">
      <c r="A56" s="11" t="e">
        <f t="shared" si="26"/>
        <v>#NUM!</v>
      </c>
      <c r="B56">
        <f t="shared" si="27"/>
        <v>0</v>
      </c>
      <c r="C56" s="9" t="e">
        <f>VLOOKUP($B56,BPM!$A$1:$E$500,2,0)</f>
        <v>#N/A</v>
      </c>
      <c r="D56" s="9" t="e">
        <f>VLOOKUP($B56,BPM!$A$1:$E$500,3,0)</f>
        <v>#N/A</v>
      </c>
      <c r="E56" s="9" t="e">
        <f>VLOOKUP($B56,BPM!$A$1:$E$500,4,0)</f>
        <v>#N/A</v>
      </c>
      <c r="F56" s="9" t="e">
        <f>VLOOKUP($B56,BPM!$A$1:$E$500,5,0)</f>
        <v>#N/A</v>
      </c>
      <c r="G56" s="1"/>
      <c r="I56" s="26"/>
      <c r="J56" s="27"/>
      <c r="K56" s="28"/>
      <c r="L56" s="28"/>
      <c r="M56" s="29"/>
      <c r="N56" s="29"/>
      <c r="O56" s="29"/>
      <c r="P56" s="30"/>
      <c r="Q56" s="30"/>
      <c r="R56" s="21">
        <f t="shared" si="28"/>
        <v>0</v>
      </c>
      <c r="S56" s="21">
        <f t="shared" si="29"/>
        <v>0</v>
      </c>
      <c r="T56" s="21">
        <f t="shared" si="30"/>
        <v>0</v>
      </c>
      <c r="U56" s="21">
        <f t="shared" si="31"/>
        <v>0</v>
      </c>
      <c r="V56" s="21">
        <f t="shared" si="32"/>
        <v>0</v>
      </c>
      <c r="W56" s="22">
        <f t="shared" si="33"/>
        <v>0</v>
      </c>
      <c r="X56" s="23" t="e">
        <f t="shared" si="34"/>
        <v>#DIV/0!</v>
      </c>
      <c r="Y56" s="18" t="e">
        <f t="shared" si="35"/>
        <v>#N/A</v>
      </c>
      <c r="Z56" s="18" t="e">
        <f t="shared" si="36"/>
        <v>#DIV/0!</v>
      </c>
      <c r="AA56" s="18" t="str">
        <f t="shared" si="37"/>
        <v>TEMPO MIN</v>
      </c>
      <c r="AB56" s="18">
        <f t="shared" si="38"/>
        <v>0</v>
      </c>
      <c r="AC56" s="18">
        <f t="shared" si="24"/>
        <v>0</v>
      </c>
      <c r="AD56" s="24">
        <f t="shared" si="39"/>
        <v>0.027777777777777776</v>
      </c>
      <c r="AE56" s="22">
        <f t="shared" si="40"/>
        <v>0</v>
      </c>
      <c r="AF56" s="23">
        <f t="shared" si="41"/>
        <v>-36</v>
      </c>
      <c r="AG56" s="18" t="e">
        <f t="shared" si="42"/>
        <v>#N/A</v>
      </c>
      <c r="AH56" s="18" t="e">
        <f t="shared" si="43"/>
        <v>#N/A</v>
      </c>
      <c r="AI56" s="18" t="e">
        <f t="shared" si="44"/>
        <v>#NUM!</v>
      </c>
      <c r="AJ56" s="18">
        <f t="shared" si="45"/>
        <v>50</v>
      </c>
      <c r="AK56" s="18">
        <f t="shared" si="25"/>
        <v>6</v>
      </c>
      <c r="AL56" s="25" t="e">
        <f t="shared" si="46"/>
        <v>#NUM!</v>
      </c>
    </row>
    <row r="57" spans="1:38" ht="15.75" hidden="1">
      <c r="A57" s="11" t="e">
        <f t="shared" si="26"/>
        <v>#NUM!</v>
      </c>
      <c r="B57">
        <f t="shared" si="27"/>
        <v>0</v>
      </c>
      <c r="C57" s="9" t="e">
        <f>VLOOKUP($B57,BPM!$A$1:$E$500,2,0)</f>
        <v>#N/A</v>
      </c>
      <c r="D57" s="9" t="e">
        <f>VLOOKUP($B57,BPM!$A$1:$E$500,3,0)</f>
        <v>#N/A</v>
      </c>
      <c r="E57" s="9" t="e">
        <f>VLOOKUP($B57,BPM!$A$1:$E$500,4,0)</f>
        <v>#N/A</v>
      </c>
      <c r="F57" s="9" t="e">
        <f>VLOOKUP($B57,BPM!$A$1:$E$500,5,0)</f>
        <v>#N/A</v>
      </c>
      <c r="G57" s="1"/>
      <c r="I57" s="26"/>
      <c r="J57" s="27"/>
      <c r="K57" s="28"/>
      <c r="L57" s="28"/>
      <c r="M57" s="29"/>
      <c r="N57" s="29"/>
      <c r="O57" s="29"/>
      <c r="P57" s="30"/>
      <c r="Q57" s="30"/>
      <c r="R57" s="21">
        <f t="shared" si="28"/>
        <v>0</v>
      </c>
      <c r="S57" s="21">
        <f t="shared" si="29"/>
        <v>0</v>
      </c>
      <c r="T57" s="21">
        <f t="shared" si="30"/>
        <v>0</v>
      </c>
      <c r="U57" s="21">
        <f t="shared" si="31"/>
        <v>0</v>
      </c>
      <c r="V57" s="21">
        <f t="shared" si="32"/>
        <v>0</v>
      </c>
      <c r="W57" s="22">
        <f t="shared" si="33"/>
        <v>0</v>
      </c>
      <c r="X57" s="23" t="e">
        <f t="shared" si="34"/>
        <v>#DIV/0!</v>
      </c>
      <c r="Y57" s="18" t="e">
        <f t="shared" si="35"/>
        <v>#N/A</v>
      </c>
      <c r="Z57" s="18" t="e">
        <f t="shared" si="36"/>
        <v>#DIV/0!</v>
      </c>
      <c r="AA57" s="18" t="str">
        <f t="shared" si="37"/>
        <v>TEMPO MIN</v>
      </c>
      <c r="AB57" s="18">
        <f t="shared" si="38"/>
        <v>0</v>
      </c>
      <c r="AC57" s="18">
        <f t="shared" si="24"/>
        <v>0</v>
      </c>
      <c r="AD57" s="24">
        <f t="shared" si="39"/>
        <v>0.027777777777777776</v>
      </c>
      <c r="AE57" s="22">
        <f t="shared" si="40"/>
        <v>0</v>
      </c>
      <c r="AF57" s="23">
        <f t="shared" si="41"/>
        <v>-36</v>
      </c>
      <c r="AG57" s="18" t="e">
        <f t="shared" si="42"/>
        <v>#N/A</v>
      </c>
      <c r="AH57" s="18" t="e">
        <f t="shared" si="43"/>
        <v>#N/A</v>
      </c>
      <c r="AI57" s="18" t="e">
        <f t="shared" si="44"/>
        <v>#NUM!</v>
      </c>
      <c r="AJ57" s="18">
        <f t="shared" si="45"/>
        <v>50</v>
      </c>
      <c r="AK57" s="18">
        <f t="shared" si="25"/>
        <v>6</v>
      </c>
      <c r="AL57" s="25" t="e">
        <f t="shared" si="46"/>
        <v>#NUM!</v>
      </c>
    </row>
    <row r="58" spans="1:38" ht="15.75" hidden="1">
      <c r="A58" s="11" t="e">
        <f t="shared" si="26"/>
        <v>#NUM!</v>
      </c>
      <c r="B58">
        <f t="shared" si="27"/>
        <v>0</v>
      </c>
      <c r="C58" s="9" t="e">
        <f>VLOOKUP($B58,BPM!$A$1:$E$500,2,0)</f>
        <v>#N/A</v>
      </c>
      <c r="D58" s="9" t="e">
        <f>VLOOKUP($B58,BPM!$A$1:$E$500,3,0)</f>
        <v>#N/A</v>
      </c>
      <c r="E58" s="9" t="e">
        <f>VLOOKUP($B58,BPM!$A$1:$E$500,4,0)</f>
        <v>#N/A</v>
      </c>
      <c r="F58" s="9" t="e">
        <f>VLOOKUP($B58,BPM!$A$1:$E$500,5,0)</f>
        <v>#N/A</v>
      </c>
      <c r="G58" s="1"/>
      <c r="I58" s="26"/>
      <c r="J58" s="27"/>
      <c r="K58" s="28"/>
      <c r="L58" s="28"/>
      <c r="M58" s="29"/>
      <c r="N58" s="29"/>
      <c r="O58" s="29"/>
      <c r="P58" s="30"/>
      <c r="Q58" s="30"/>
      <c r="R58" s="21">
        <f t="shared" si="28"/>
        <v>0</v>
      </c>
      <c r="S58" s="21">
        <f t="shared" si="29"/>
        <v>0</v>
      </c>
      <c r="T58" s="21">
        <f t="shared" si="30"/>
        <v>0</v>
      </c>
      <c r="U58" s="21">
        <f t="shared" si="31"/>
        <v>0</v>
      </c>
      <c r="V58" s="21">
        <f t="shared" si="32"/>
        <v>0</v>
      </c>
      <c r="W58" s="22">
        <f t="shared" si="33"/>
        <v>0</v>
      </c>
      <c r="X58" s="23" t="e">
        <f t="shared" si="34"/>
        <v>#DIV/0!</v>
      </c>
      <c r="Y58" s="18" t="e">
        <f t="shared" si="35"/>
        <v>#N/A</v>
      </c>
      <c r="Z58" s="18" t="e">
        <f t="shared" si="36"/>
        <v>#DIV/0!</v>
      </c>
      <c r="AA58" s="18" t="str">
        <f t="shared" si="37"/>
        <v>TEMPO MIN</v>
      </c>
      <c r="AB58" s="18">
        <f t="shared" si="38"/>
        <v>0</v>
      </c>
      <c r="AC58" s="18">
        <f t="shared" si="24"/>
        <v>0</v>
      </c>
      <c r="AD58" s="24">
        <f t="shared" si="39"/>
        <v>0.027777777777777776</v>
      </c>
      <c r="AE58" s="22">
        <f t="shared" si="40"/>
        <v>0</v>
      </c>
      <c r="AF58" s="23">
        <f t="shared" si="41"/>
        <v>-36</v>
      </c>
      <c r="AG58" s="18" t="e">
        <f t="shared" si="42"/>
        <v>#N/A</v>
      </c>
      <c r="AH58" s="18" t="e">
        <f t="shared" si="43"/>
        <v>#N/A</v>
      </c>
      <c r="AI58" s="18" t="e">
        <f t="shared" si="44"/>
        <v>#NUM!</v>
      </c>
      <c r="AJ58" s="18">
        <f t="shared" si="45"/>
        <v>50</v>
      </c>
      <c r="AK58" s="18">
        <f t="shared" si="25"/>
        <v>6</v>
      </c>
      <c r="AL58" s="25" t="e">
        <f t="shared" si="46"/>
        <v>#NUM!</v>
      </c>
    </row>
    <row r="59" spans="1:38" ht="15.75" hidden="1">
      <c r="A59" s="11" t="e">
        <f t="shared" si="26"/>
        <v>#NUM!</v>
      </c>
      <c r="B59">
        <f t="shared" si="27"/>
        <v>0</v>
      </c>
      <c r="C59" s="9" t="e">
        <f>VLOOKUP($B59,BPM!$A$1:$E$500,2,0)</f>
        <v>#N/A</v>
      </c>
      <c r="D59" s="9" t="e">
        <f>VLOOKUP($B59,BPM!$A$1:$E$500,3,0)</f>
        <v>#N/A</v>
      </c>
      <c r="E59" s="9" t="e">
        <f>VLOOKUP($B59,BPM!$A$1:$E$500,4,0)</f>
        <v>#N/A</v>
      </c>
      <c r="F59" s="9" t="e">
        <f>VLOOKUP($B59,BPM!$A$1:$E$500,5,0)</f>
        <v>#N/A</v>
      </c>
      <c r="G59" s="1"/>
      <c r="I59" s="26"/>
      <c r="J59" s="27"/>
      <c r="K59" s="28"/>
      <c r="L59" s="28"/>
      <c r="M59" s="29"/>
      <c r="N59" s="29"/>
      <c r="O59" s="29"/>
      <c r="P59" s="30"/>
      <c r="Q59" s="30"/>
      <c r="R59" s="21">
        <f t="shared" si="28"/>
        <v>0</v>
      </c>
      <c r="S59" s="21">
        <f t="shared" si="29"/>
        <v>0</v>
      </c>
      <c r="T59" s="21">
        <f t="shared" si="30"/>
        <v>0</v>
      </c>
      <c r="U59" s="21">
        <f t="shared" si="31"/>
        <v>0</v>
      </c>
      <c r="V59" s="21">
        <f t="shared" si="32"/>
        <v>0</v>
      </c>
      <c r="W59" s="22">
        <f t="shared" si="33"/>
        <v>0</v>
      </c>
      <c r="X59" s="23" t="e">
        <f t="shared" si="34"/>
        <v>#DIV/0!</v>
      </c>
      <c r="Y59" s="18" t="e">
        <f t="shared" si="35"/>
        <v>#N/A</v>
      </c>
      <c r="Z59" s="18" t="e">
        <f t="shared" si="36"/>
        <v>#DIV/0!</v>
      </c>
      <c r="AA59" s="18" t="str">
        <f t="shared" si="37"/>
        <v>TEMPO MIN</v>
      </c>
      <c r="AB59" s="18">
        <f t="shared" si="38"/>
        <v>0</v>
      </c>
      <c r="AC59" s="18">
        <f t="shared" si="24"/>
        <v>0</v>
      </c>
      <c r="AD59" s="24">
        <f t="shared" si="39"/>
        <v>0.027777777777777776</v>
      </c>
      <c r="AE59" s="22">
        <f t="shared" si="40"/>
        <v>0</v>
      </c>
      <c r="AF59" s="23">
        <f t="shared" si="41"/>
        <v>-36</v>
      </c>
      <c r="AG59" s="18" t="e">
        <f t="shared" si="42"/>
        <v>#N/A</v>
      </c>
      <c r="AH59" s="18" t="e">
        <f t="shared" si="43"/>
        <v>#N/A</v>
      </c>
      <c r="AI59" s="18" t="e">
        <f t="shared" si="44"/>
        <v>#NUM!</v>
      </c>
      <c r="AJ59" s="18">
        <f t="shared" si="45"/>
        <v>50</v>
      </c>
      <c r="AK59" s="18">
        <f t="shared" si="25"/>
        <v>6</v>
      </c>
      <c r="AL59" s="25" t="e">
        <f t="shared" si="46"/>
        <v>#NUM!</v>
      </c>
    </row>
    <row r="60" spans="1:38" ht="15.75" hidden="1">
      <c r="A60" s="11" t="e">
        <f t="shared" si="26"/>
        <v>#NUM!</v>
      </c>
      <c r="B60">
        <f t="shared" si="27"/>
        <v>0</v>
      </c>
      <c r="C60" s="9" t="e">
        <f>VLOOKUP($B60,BPM!$A$1:$E$500,2,0)</f>
        <v>#N/A</v>
      </c>
      <c r="D60" s="9" t="e">
        <f>VLOOKUP($B60,BPM!$A$1:$E$500,3,0)</f>
        <v>#N/A</v>
      </c>
      <c r="E60" s="9" t="e">
        <f>VLOOKUP($B60,BPM!$A$1:$E$500,4,0)</f>
        <v>#N/A</v>
      </c>
      <c r="F60" s="9" t="e">
        <f>VLOOKUP($B60,BPM!$A$1:$E$500,5,0)</f>
        <v>#N/A</v>
      </c>
      <c r="G60" s="1"/>
      <c r="I60" s="26"/>
      <c r="J60" s="27"/>
      <c r="K60" s="28"/>
      <c r="L60" s="28"/>
      <c r="M60" s="29"/>
      <c r="N60" s="29"/>
      <c r="O60" s="29"/>
      <c r="P60" s="30"/>
      <c r="Q60" s="30"/>
      <c r="R60" s="21">
        <f t="shared" si="28"/>
        <v>0</v>
      </c>
      <c r="S60" s="21">
        <f t="shared" si="29"/>
        <v>0</v>
      </c>
      <c r="T60" s="21">
        <f t="shared" si="30"/>
        <v>0</v>
      </c>
      <c r="U60" s="21">
        <f t="shared" si="31"/>
        <v>0</v>
      </c>
      <c r="V60" s="21">
        <f t="shared" si="32"/>
        <v>0</v>
      </c>
      <c r="W60" s="22">
        <f t="shared" si="33"/>
        <v>0</v>
      </c>
      <c r="X60" s="23" t="e">
        <f t="shared" si="34"/>
        <v>#DIV/0!</v>
      </c>
      <c r="Y60" s="18" t="e">
        <f t="shared" si="35"/>
        <v>#N/A</v>
      </c>
      <c r="Z60" s="18" t="e">
        <f t="shared" si="36"/>
        <v>#DIV/0!</v>
      </c>
      <c r="AA60" s="18" t="str">
        <f t="shared" si="37"/>
        <v>TEMPO MIN</v>
      </c>
      <c r="AB60" s="18">
        <f t="shared" si="38"/>
        <v>0</v>
      </c>
      <c r="AC60" s="18">
        <f t="shared" si="24"/>
        <v>0</v>
      </c>
      <c r="AD60" s="24">
        <f t="shared" si="39"/>
        <v>0.027777777777777776</v>
      </c>
      <c r="AE60" s="22">
        <f t="shared" si="40"/>
        <v>0</v>
      </c>
      <c r="AF60" s="23">
        <f t="shared" si="41"/>
        <v>-36</v>
      </c>
      <c r="AG60" s="18" t="e">
        <f t="shared" si="42"/>
        <v>#N/A</v>
      </c>
      <c r="AH60" s="18" t="e">
        <f t="shared" si="43"/>
        <v>#N/A</v>
      </c>
      <c r="AI60" s="18" t="e">
        <f t="shared" si="44"/>
        <v>#NUM!</v>
      </c>
      <c r="AJ60" s="18">
        <f t="shared" si="45"/>
        <v>50</v>
      </c>
      <c r="AK60" s="18">
        <f t="shared" si="25"/>
        <v>6</v>
      </c>
      <c r="AL60" s="25" t="e">
        <f t="shared" si="46"/>
        <v>#NUM!</v>
      </c>
    </row>
    <row r="61" spans="1:38" ht="15.75" hidden="1">
      <c r="A61" s="11" t="e">
        <f t="shared" si="26"/>
        <v>#NUM!</v>
      </c>
      <c r="B61">
        <f t="shared" si="27"/>
        <v>0</v>
      </c>
      <c r="C61" s="9" t="e">
        <f>VLOOKUP($B61,BPM!$A$1:$E$500,2,0)</f>
        <v>#N/A</v>
      </c>
      <c r="D61" s="9" t="e">
        <f>VLOOKUP($B61,BPM!$A$1:$E$500,3,0)</f>
        <v>#N/A</v>
      </c>
      <c r="E61" s="9" t="e">
        <f>VLOOKUP($B61,BPM!$A$1:$E$500,4,0)</f>
        <v>#N/A</v>
      </c>
      <c r="F61" s="9" t="e">
        <f>VLOOKUP($B61,BPM!$A$1:$E$500,5,0)</f>
        <v>#N/A</v>
      </c>
      <c r="G61" s="1"/>
      <c r="I61" s="26"/>
      <c r="J61" s="27"/>
      <c r="K61" s="28"/>
      <c r="L61" s="28"/>
      <c r="M61" s="29"/>
      <c r="N61" s="29"/>
      <c r="O61" s="29"/>
      <c r="P61" s="30"/>
      <c r="Q61" s="30"/>
      <c r="R61" s="21">
        <f t="shared" si="28"/>
        <v>0</v>
      </c>
      <c r="S61" s="21">
        <f t="shared" si="29"/>
        <v>0</v>
      </c>
      <c r="T61" s="21">
        <f t="shared" si="30"/>
        <v>0</v>
      </c>
      <c r="U61" s="21">
        <f t="shared" si="31"/>
        <v>0</v>
      </c>
      <c r="V61" s="21">
        <f t="shared" si="32"/>
        <v>0</v>
      </c>
      <c r="W61" s="22">
        <f t="shared" si="33"/>
        <v>0</v>
      </c>
      <c r="X61" s="23" t="e">
        <f t="shared" si="34"/>
        <v>#DIV/0!</v>
      </c>
      <c r="Y61" s="18" t="e">
        <f t="shared" si="35"/>
        <v>#N/A</v>
      </c>
      <c r="Z61" s="18" t="e">
        <f t="shared" si="36"/>
        <v>#DIV/0!</v>
      </c>
      <c r="AA61" s="18" t="str">
        <f t="shared" si="37"/>
        <v>TEMPO MIN</v>
      </c>
      <c r="AB61" s="18">
        <f t="shared" si="38"/>
        <v>0</v>
      </c>
      <c r="AC61" s="18">
        <f t="shared" si="24"/>
        <v>0</v>
      </c>
      <c r="AD61" s="24">
        <f t="shared" si="39"/>
        <v>0.027777777777777776</v>
      </c>
      <c r="AE61" s="22">
        <f t="shared" si="40"/>
        <v>0</v>
      </c>
      <c r="AF61" s="23">
        <f t="shared" si="41"/>
        <v>-36</v>
      </c>
      <c r="AG61" s="18" t="e">
        <f t="shared" si="42"/>
        <v>#N/A</v>
      </c>
      <c r="AH61" s="18" t="e">
        <f t="shared" si="43"/>
        <v>#N/A</v>
      </c>
      <c r="AI61" s="18" t="e">
        <f t="shared" si="44"/>
        <v>#NUM!</v>
      </c>
      <c r="AJ61" s="18">
        <f t="shared" si="45"/>
        <v>50</v>
      </c>
      <c r="AK61" s="18">
        <f t="shared" si="25"/>
        <v>6</v>
      </c>
      <c r="AL61" s="25" t="e">
        <f t="shared" si="46"/>
        <v>#NUM!</v>
      </c>
    </row>
    <row r="62" spans="1:38" ht="15.75" hidden="1">
      <c r="A62" s="11" t="e">
        <f t="shared" si="26"/>
        <v>#NUM!</v>
      </c>
      <c r="B62">
        <f t="shared" si="27"/>
        <v>0</v>
      </c>
      <c r="C62" s="9" t="e">
        <f>VLOOKUP($B62,BPM!$A$1:$E$500,2,0)</f>
        <v>#N/A</v>
      </c>
      <c r="D62" s="9" t="e">
        <f>VLOOKUP($B62,BPM!$A$1:$E$500,3,0)</f>
        <v>#N/A</v>
      </c>
      <c r="E62" s="9" t="e">
        <f>VLOOKUP($B62,BPM!$A$1:$E$500,4,0)</f>
        <v>#N/A</v>
      </c>
      <c r="F62" s="9" t="e">
        <f>VLOOKUP($B62,BPM!$A$1:$E$500,5,0)</f>
        <v>#N/A</v>
      </c>
      <c r="G62" s="1"/>
      <c r="I62" s="26"/>
      <c r="J62" s="27"/>
      <c r="K62" s="28"/>
      <c r="L62" s="28"/>
      <c r="M62" s="29"/>
      <c r="N62" s="29"/>
      <c r="O62" s="29"/>
      <c r="P62" s="30"/>
      <c r="Q62" s="30"/>
      <c r="R62" s="21">
        <f t="shared" si="28"/>
        <v>0</v>
      </c>
      <c r="S62" s="21">
        <f t="shared" si="29"/>
        <v>0</v>
      </c>
      <c r="T62" s="21">
        <f t="shared" si="30"/>
        <v>0</v>
      </c>
      <c r="U62" s="21">
        <f t="shared" si="31"/>
        <v>0</v>
      </c>
      <c r="V62" s="21">
        <f t="shared" si="32"/>
        <v>0</v>
      </c>
      <c r="W62" s="22">
        <f t="shared" si="33"/>
        <v>0</v>
      </c>
      <c r="X62" s="23" t="e">
        <f t="shared" si="34"/>
        <v>#DIV/0!</v>
      </c>
      <c r="Y62" s="18" t="e">
        <f t="shared" si="35"/>
        <v>#N/A</v>
      </c>
      <c r="Z62" s="18" t="e">
        <f t="shared" si="36"/>
        <v>#DIV/0!</v>
      </c>
      <c r="AA62" s="18" t="str">
        <f t="shared" si="37"/>
        <v>TEMPO MIN</v>
      </c>
      <c r="AB62" s="18">
        <f t="shared" si="38"/>
        <v>0</v>
      </c>
      <c r="AC62" s="18">
        <f t="shared" si="24"/>
        <v>0</v>
      </c>
      <c r="AD62" s="24">
        <f t="shared" si="39"/>
        <v>0.027777777777777776</v>
      </c>
      <c r="AE62" s="22">
        <f t="shared" si="40"/>
        <v>0</v>
      </c>
      <c r="AF62" s="23">
        <f t="shared" si="41"/>
        <v>-36</v>
      </c>
      <c r="AG62" s="18" t="e">
        <f t="shared" si="42"/>
        <v>#N/A</v>
      </c>
      <c r="AH62" s="18" t="e">
        <f t="shared" si="43"/>
        <v>#N/A</v>
      </c>
      <c r="AI62" s="18" t="e">
        <f t="shared" si="44"/>
        <v>#NUM!</v>
      </c>
      <c r="AJ62" s="18">
        <f t="shared" si="45"/>
        <v>50</v>
      </c>
      <c r="AK62" s="18">
        <f t="shared" si="25"/>
        <v>6</v>
      </c>
      <c r="AL62" s="25" t="e">
        <f t="shared" si="46"/>
        <v>#NUM!</v>
      </c>
    </row>
    <row r="63" spans="1:38" ht="15.75" hidden="1">
      <c r="A63" s="11" t="e">
        <f t="shared" si="26"/>
        <v>#NUM!</v>
      </c>
      <c r="B63">
        <f t="shared" si="27"/>
        <v>0</v>
      </c>
      <c r="C63" s="9" t="e">
        <f>VLOOKUP($B63,BPM!$A$1:$E$500,2,0)</f>
        <v>#N/A</v>
      </c>
      <c r="D63" s="9" t="e">
        <f>VLOOKUP($B63,BPM!$A$1:$E$500,3,0)</f>
        <v>#N/A</v>
      </c>
      <c r="E63" s="9" t="e">
        <f>VLOOKUP($B63,BPM!$A$1:$E$500,4,0)</f>
        <v>#N/A</v>
      </c>
      <c r="F63" s="9" t="e">
        <f>VLOOKUP($B63,BPM!$A$1:$E$500,5,0)</f>
        <v>#N/A</v>
      </c>
      <c r="G63" s="1"/>
      <c r="I63" s="26"/>
      <c r="J63" s="27"/>
      <c r="K63" s="28"/>
      <c r="L63" s="28"/>
      <c r="M63" s="29"/>
      <c r="N63" s="29"/>
      <c r="O63" s="29"/>
      <c r="P63" s="30"/>
      <c r="Q63" s="30"/>
      <c r="R63" s="21">
        <f t="shared" si="28"/>
        <v>0</v>
      </c>
      <c r="S63" s="21">
        <f t="shared" si="29"/>
        <v>0</v>
      </c>
      <c r="T63" s="21">
        <f t="shared" si="30"/>
        <v>0</v>
      </c>
      <c r="U63" s="21">
        <f t="shared" si="31"/>
        <v>0</v>
      </c>
      <c r="V63" s="21">
        <f t="shared" si="32"/>
        <v>0</v>
      </c>
      <c r="W63" s="22">
        <f t="shared" si="33"/>
        <v>0</v>
      </c>
      <c r="X63" s="23" t="e">
        <f t="shared" si="34"/>
        <v>#DIV/0!</v>
      </c>
      <c r="Y63" s="18" t="e">
        <f t="shared" si="35"/>
        <v>#N/A</v>
      </c>
      <c r="Z63" s="18" t="e">
        <f t="shared" si="36"/>
        <v>#DIV/0!</v>
      </c>
      <c r="AA63" s="18" t="str">
        <f t="shared" si="37"/>
        <v>TEMPO MIN</v>
      </c>
      <c r="AB63" s="18">
        <f t="shared" si="38"/>
        <v>0</v>
      </c>
      <c r="AC63" s="18">
        <f t="shared" si="24"/>
        <v>0</v>
      </c>
      <c r="AD63" s="24">
        <f t="shared" si="39"/>
        <v>0.027777777777777776</v>
      </c>
      <c r="AE63" s="22">
        <f t="shared" si="40"/>
        <v>0</v>
      </c>
      <c r="AF63" s="23">
        <f t="shared" si="41"/>
        <v>-36</v>
      </c>
      <c r="AG63" s="18" t="e">
        <f t="shared" si="42"/>
        <v>#N/A</v>
      </c>
      <c r="AH63" s="18" t="e">
        <f t="shared" si="43"/>
        <v>#N/A</v>
      </c>
      <c r="AI63" s="18" t="e">
        <f t="shared" si="44"/>
        <v>#NUM!</v>
      </c>
      <c r="AJ63" s="18">
        <f t="shared" si="45"/>
        <v>50</v>
      </c>
      <c r="AK63" s="18">
        <f t="shared" si="25"/>
        <v>6</v>
      </c>
      <c r="AL63" s="25" t="e">
        <f t="shared" si="46"/>
        <v>#NUM!</v>
      </c>
    </row>
    <row r="64" spans="3:17" ht="15.75" thickBot="1">
      <c r="C64" s="3"/>
      <c r="I64" s="31"/>
      <c r="J64" s="31"/>
      <c r="K64" s="32"/>
      <c r="L64" s="32"/>
      <c r="M64" s="32"/>
      <c r="N64" s="32"/>
      <c r="O64" s="32"/>
      <c r="P64" s="32"/>
      <c r="Q64" s="32"/>
    </row>
    <row r="65" spans="9:28" ht="24" thickBot="1">
      <c r="I65" s="33"/>
      <c r="J65" s="31"/>
      <c r="K65" s="35" t="s">
        <v>44</v>
      </c>
      <c r="L65" s="32"/>
      <c r="M65" s="32"/>
      <c r="N65" s="32"/>
      <c r="O65" s="32"/>
      <c r="P65" s="32"/>
      <c r="Q65" s="32"/>
      <c r="AA65" s="16"/>
      <c r="AB65" s="16"/>
    </row>
    <row r="66" spans="1:38" ht="15">
      <c r="A66" s="11" t="s">
        <v>39</v>
      </c>
      <c r="B66" t="s">
        <v>4</v>
      </c>
      <c r="C66" s="9" t="s">
        <v>5</v>
      </c>
      <c r="D66" s="9" t="s">
        <v>6</v>
      </c>
      <c r="E66" s="9" t="s">
        <v>7</v>
      </c>
      <c r="F66" s="9" t="s">
        <v>8</v>
      </c>
      <c r="G66" t="s">
        <v>18</v>
      </c>
      <c r="I66" s="17" t="s">
        <v>9</v>
      </c>
      <c r="J66" s="18" t="s">
        <v>10</v>
      </c>
      <c r="K66" s="19" t="s">
        <v>11</v>
      </c>
      <c r="L66" s="19" t="s">
        <v>12</v>
      </c>
      <c r="M66" s="19" t="s">
        <v>13</v>
      </c>
      <c r="N66" s="19" t="s">
        <v>14</v>
      </c>
      <c r="O66" s="19" t="s">
        <v>16</v>
      </c>
      <c r="P66" s="19" t="s">
        <v>15</v>
      </c>
      <c r="Q66" s="19" t="s">
        <v>17</v>
      </c>
      <c r="R66" s="19" t="s">
        <v>13</v>
      </c>
      <c r="S66" s="19" t="s">
        <v>14</v>
      </c>
      <c r="T66" s="19" t="s">
        <v>16</v>
      </c>
      <c r="U66" s="19" t="s">
        <v>15</v>
      </c>
      <c r="V66" s="19" t="s">
        <v>17</v>
      </c>
      <c r="W66" s="18" t="s">
        <v>19</v>
      </c>
      <c r="X66" s="18" t="s">
        <v>20</v>
      </c>
      <c r="Y66" s="18" t="s">
        <v>21</v>
      </c>
      <c r="Z66" s="18" t="s">
        <v>22</v>
      </c>
      <c r="AA66" s="18" t="s">
        <v>18</v>
      </c>
      <c r="AB66" s="18" t="s">
        <v>47</v>
      </c>
      <c r="AC66" s="18" t="s">
        <v>36</v>
      </c>
      <c r="AD66" s="18" t="s">
        <v>37</v>
      </c>
      <c r="AE66" s="18" t="s">
        <v>23</v>
      </c>
      <c r="AF66" s="18" t="s">
        <v>24</v>
      </c>
      <c r="AG66" s="18" t="s">
        <v>25</v>
      </c>
      <c r="AH66" s="18" t="s">
        <v>26</v>
      </c>
      <c r="AI66" s="18" t="s">
        <v>18</v>
      </c>
      <c r="AJ66" s="18" t="s">
        <v>35</v>
      </c>
      <c r="AK66" s="18" t="s">
        <v>38</v>
      </c>
      <c r="AL66" s="20" t="s">
        <v>27</v>
      </c>
    </row>
    <row r="67" spans="1:38" ht="15.75">
      <c r="A67" s="11">
        <f>AL67</f>
        <v>76.81623931623936</v>
      </c>
      <c r="B67">
        <f>J67</f>
        <v>235</v>
      </c>
      <c r="C67" s="9">
        <f>VLOOKUP($B67,BPM!$A$1:$E$500,2,0)</f>
        <v>32</v>
      </c>
      <c r="D67" s="9">
        <f>VLOOKUP($B67,BPM!$A$1:$E$500,3,0)</f>
        <v>32</v>
      </c>
      <c r="E67" s="9">
        <f>VLOOKUP($B67,BPM!$A$1:$E$500,4,0)</f>
        <v>36</v>
      </c>
      <c r="F67" s="9">
        <f>VLOOKUP($B67,BPM!$A$1:$E$500,5,0)</f>
        <v>36</v>
      </c>
      <c r="G67" s="1"/>
      <c r="I67" s="26">
        <v>1</v>
      </c>
      <c r="J67" s="51">
        <v>235</v>
      </c>
      <c r="K67" s="51" t="s">
        <v>771</v>
      </c>
      <c r="L67" s="51" t="s">
        <v>772</v>
      </c>
      <c r="M67" s="50">
        <v>0.3611111111111111</v>
      </c>
      <c r="N67" s="50">
        <v>0.4449189814814815</v>
      </c>
      <c r="O67" s="50">
        <v>0.4519444444444444</v>
      </c>
      <c r="P67" s="50">
        <v>0.5628125</v>
      </c>
      <c r="Q67" s="50">
        <v>0.5734374999999999</v>
      </c>
      <c r="R67" s="21">
        <f aca="true" t="shared" si="47" ref="R67:V71">TIME(HOUR(M67),MINUTE(M67),0)</f>
        <v>0.3611111111111111</v>
      </c>
      <c r="S67" s="21">
        <f t="shared" si="47"/>
        <v>0.4444444444444444</v>
      </c>
      <c r="T67" s="21">
        <f t="shared" si="47"/>
        <v>0.4513888888888889</v>
      </c>
      <c r="U67" s="21">
        <f t="shared" si="47"/>
        <v>0.5625</v>
      </c>
      <c r="V67" s="21">
        <f t="shared" si="47"/>
        <v>0.5729166666666666</v>
      </c>
      <c r="W67" s="22">
        <f>MAX($C$10,MINUTE(T67-S67))</f>
        <v>10</v>
      </c>
      <c r="X67" s="23">
        <f>$C$2/((S67-R67)/$E$1)</f>
        <v>10.000000000000002</v>
      </c>
      <c r="Y67" s="18">
        <f>(C67+D67)/2</f>
        <v>32</v>
      </c>
      <c r="Z67" s="18">
        <f>(X67*2-C$4)*100/(Y67)</f>
        <v>37.500000000000014</v>
      </c>
      <c r="AA67" s="18">
        <f>IF(TIME(HOUR(S67-R67),MINUTE(S67-R67),0)&gt;$F$4,"TEMPO MAX",IF(TIME(HOUR(S67-R67),MINUTE(S67-R67+$F$1*3),0)&lt;$F$3,"TEMPO MIN",""))</f>
      </c>
      <c r="AB67" s="18">
        <f>IF($F$3&gt;S67-R67,MINUTE($F$3-(S67-R67)),0)</f>
        <v>0</v>
      </c>
      <c r="AC67" s="18">
        <f>VLOOKUP(AB67,$I$2:$J$5,2,1)</f>
        <v>0</v>
      </c>
      <c r="AD67" s="24">
        <f>TIME(HOUR(N67+$C$5),MINUTE(N67+$C$5),0)</f>
        <v>0.47222222222222227</v>
      </c>
      <c r="AE67" s="22">
        <f>MAX($D$10,MINUTE(V67-U67))</f>
        <v>15</v>
      </c>
      <c r="AF67" s="23">
        <f>$D$2/((U67-AD67)/$E$1)</f>
        <v>11.076923076923082</v>
      </c>
      <c r="AG67" s="18">
        <f>(E67+F67)/2</f>
        <v>36</v>
      </c>
      <c r="AH67" s="18">
        <f>(AF67*2-$D$4)*100/(AG67)</f>
        <v>39.31623931623935</v>
      </c>
      <c r="AI67" s="18">
        <f>IF(TIME(HOUR(P67-AD67),MINUTE(P67-AD67),0)&gt;$G$4,"TEMPO MAX",IF(TIME(HOUR(P67-AD67),MINUTE(P67-AD67+$F$1*3),0)&lt;$G$3,"TEMPO MIN",""))</f>
      </c>
      <c r="AJ67" s="18">
        <f>IF($G$3&gt;U67-AD67,MINUTE($G$3-(U67-AD67)),0)</f>
        <v>0</v>
      </c>
      <c r="AK67" s="18">
        <f>VLOOKUP(AJ67,$I$2:$J$5,2,1)</f>
        <v>0</v>
      </c>
      <c r="AL67" s="25">
        <f>IF(OR(AI67&lt;&gt;"",AA67&lt;&gt;"",G67&lt;&gt;""),0,Z67+AH67-AK67-AC67)</f>
        <v>76.81623931623936</v>
      </c>
    </row>
    <row r="68" spans="1:38" ht="15.75">
      <c r="A68" s="11">
        <f>AL68</f>
        <v>69.24696356275301</v>
      </c>
      <c r="B68">
        <f>J68</f>
        <v>233</v>
      </c>
      <c r="C68" s="9">
        <f>VLOOKUP($B68,BPM!$A$1:$E$500,2,0)</f>
        <v>38</v>
      </c>
      <c r="D68" s="9">
        <f>VLOOKUP($B68,BPM!$A$1:$E$500,3,0)</f>
        <v>37</v>
      </c>
      <c r="E68" s="9">
        <f>VLOOKUP($B68,BPM!$A$1:$E$500,4,0)</f>
        <v>36</v>
      </c>
      <c r="F68" s="9">
        <f>VLOOKUP($B68,BPM!$A$1:$E$500,5,0)</f>
        <v>40</v>
      </c>
      <c r="G68" s="1"/>
      <c r="I68" s="26">
        <v>2</v>
      </c>
      <c r="J68" s="51">
        <v>233</v>
      </c>
      <c r="K68" s="51" t="s">
        <v>389</v>
      </c>
      <c r="L68" s="51" t="s">
        <v>768</v>
      </c>
      <c r="M68" s="50">
        <v>0.3576388888888889</v>
      </c>
      <c r="N68" s="50">
        <v>0.44108796296296293</v>
      </c>
      <c r="O68" s="50">
        <v>0.45230324074074074</v>
      </c>
      <c r="P68" s="50">
        <v>0.5592708333333333</v>
      </c>
      <c r="Q68" s="50">
        <v>0.5702893518518518</v>
      </c>
      <c r="R68" s="21">
        <f t="shared" si="47"/>
        <v>0.3576388888888889</v>
      </c>
      <c r="S68" s="21">
        <f t="shared" si="47"/>
        <v>0.44097222222222227</v>
      </c>
      <c r="T68" s="21">
        <f t="shared" si="47"/>
        <v>0.45208333333333334</v>
      </c>
      <c r="U68" s="21">
        <f t="shared" si="47"/>
        <v>0.5590277777777778</v>
      </c>
      <c r="V68" s="21">
        <f t="shared" si="47"/>
        <v>0.5701388888888889</v>
      </c>
      <c r="W68" s="22">
        <f>MAX($C$10,MINUTE(T68-S68))</f>
        <v>16</v>
      </c>
      <c r="X68" s="23">
        <f>$C$2/((S68-R68)/$E$1)</f>
        <v>9.999999999999996</v>
      </c>
      <c r="Y68" s="18">
        <f>(C68+D68)/2</f>
        <v>37.5</v>
      </c>
      <c r="Z68" s="18">
        <f>(X68*2-C$4)*100/(Y68)</f>
        <v>31.999999999999982</v>
      </c>
      <c r="AA68" s="18">
        <f>IF(TIME(HOUR(S68-R68),MINUTE(S68-R68),0)&gt;$F$4,"TEMPO MAX",IF(TIME(HOUR(S68-R68),MINUTE(S68-R68+$F$1*3),0)&lt;$F$3,"TEMPO MIN",""))</f>
      </c>
      <c r="AB68" s="18">
        <f>IF($F$3&gt;S68-R68,MINUTE($F$3-(S68-R68)),0)</f>
        <v>0</v>
      </c>
      <c r="AC68" s="18">
        <f>VLOOKUP(AB68,$I$2:$J$5,2,1)</f>
        <v>0</v>
      </c>
      <c r="AD68" s="24">
        <f>TIME(HOUR(N68+$C$5),MINUTE(N68+$C$5),0)</f>
        <v>0.46875</v>
      </c>
      <c r="AE68" s="22">
        <f>MAX($D$10,MINUTE(V68-U68))</f>
        <v>16</v>
      </c>
      <c r="AF68" s="23">
        <f>$D$2/((U68-AD68)/$E$1)</f>
        <v>11.076923076923075</v>
      </c>
      <c r="AG68" s="18">
        <f>(E68+F68)/2</f>
        <v>38</v>
      </c>
      <c r="AH68" s="18">
        <f>(AF68*2-$D$4)*100/(AG68)</f>
        <v>37.246963562753024</v>
      </c>
      <c r="AI68" s="18">
        <f>IF(TIME(HOUR(P68-AD68),MINUTE(P68-AD68),0)&gt;$G$4,"TEMPO MAX",IF(TIME(HOUR(P68-AD68),MINUTE(P68-AD68+$F$1*3),0)&lt;$G$3,"TEMPO MIN",""))</f>
      </c>
      <c r="AJ68" s="18">
        <f>IF($G$3&gt;U68-AD68,MINUTE($G$3-(U68-AD68)),0)</f>
        <v>0</v>
      </c>
      <c r="AK68" s="18">
        <f>VLOOKUP(AJ68,$I$2:$J$5,2,1)</f>
        <v>0</v>
      </c>
      <c r="AL68" s="25">
        <f>IF(OR(AI68&lt;&gt;"",AA68&lt;&gt;"",G68&lt;&gt;""),0,Z68+AH68-AK68-AC68)</f>
        <v>69.24696356275301</v>
      </c>
    </row>
    <row r="69" spans="1:38" ht="15.75">
      <c r="A69" s="11">
        <f>AL69</f>
        <v>67.24696356275304</v>
      </c>
      <c r="B69">
        <f>J69</f>
        <v>236</v>
      </c>
      <c r="C69" s="9">
        <f>VLOOKUP($B69,BPM!$A$1:$E$500,2,0)</f>
        <v>44</v>
      </c>
      <c r="D69" s="9">
        <f>VLOOKUP($B69,BPM!$A$1:$E$500,3,0)</f>
        <v>36</v>
      </c>
      <c r="E69" s="9">
        <f>VLOOKUP($B69,BPM!$A$1:$E$500,4,0)</f>
        <v>40</v>
      </c>
      <c r="F69" s="9">
        <f>VLOOKUP($B69,BPM!$A$1:$E$500,5,0)</f>
        <v>36</v>
      </c>
      <c r="G69" s="1"/>
      <c r="I69" s="26">
        <v>3</v>
      </c>
      <c r="J69" s="54">
        <v>236</v>
      </c>
      <c r="K69" s="54" t="s">
        <v>534</v>
      </c>
      <c r="L69" s="54" t="s">
        <v>773</v>
      </c>
      <c r="M69" s="53">
        <v>0.3923611111111111</v>
      </c>
      <c r="N69" s="53">
        <v>0.4760416666666667</v>
      </c>
      <c r="O69" s="53">
        <v>0.48500000000000004</v>
      </c>
      <c r="P69" s="53">
        <v>0.5940046296296296</v>
      </c>
      <c r="Q69" s="53">
        <v>0.6058680555555556</v>
      </c>
      <c r="R69" s="21">
        <f t="shared" si="47"/>
        <v>0.3923611111111111</v>
      </c>
      <c r="S69" s="21">
        <f t="shared" si="47"/>
        <v>0.4756944444444444</v>
      </c>
      <c r="T69" s="21">
        <f t="shared" si="47"/>
        <v>0.4847222222222222</v>
      </c>
      <c r="U69" s="21">
        <f t="shared" si="47"/>
        <v>0.59375</v>
      </c>
      <c r="V69" s="21">
        <f t="shared" si="47"/>
        <v>0.6055555555555555</v>
      </c>
      <c r="W69" s="22">
        <f>MAX($C$10,MINUTE(T69-S69))</f>
        <v>13</v>
      </c>
      <c r="X69" s="23">
        <f>$C$2/((S69-R69)/$E$1)</f>
        <v>10.000000000000002</v>
      </c>
      <c r="Y69" s="18">
        <f>(C69+D69)/2</f>
        <v>40</v>
      </c>
      <c r="Z69" s="18">
        <f>(X69*2-C$4)*100/(Y69)</f>
        <v>30.00000000000001</v>
      </c>
      <c r="AA69" s="18">
        <f>IF(TIME(HOUR(S69-R69),MINUTE(S69-R69),0)&gt;$F$4,"TEMPO MAX",IF(TIME(HOUR(S69-R69),MINUTE(S69-R69+$F$1*3),0)&lt;$F$3,"TEMPO MIN",""))</f>
      </c>
      <c r="AB69" s="18">
        <f>IF($F$3&gt;S69-R69,MINUTE($F$3-(S69-R69)),0)</f>
        <v>0</v>
      </c>
      <c r="AC69" s="18">
        <f>VLOOKUP(AB69,$I$2:$J$5,2,1)</f>
        <v>0</v>
      </c>
      <c r="AD69" s="24">
        <f>TIME(HOUR(N69+$C$5),MINUTE(N69+$C$5),0)</f>
        <v>0.5034722222222222</v>
      </c>
      <c r="AE69" s="22">
        <f>MAX($D$10,MINUTE(V69-U69))</f>
        <v>17</v>
      </c>
      <c r="AF69" s="23">
        <f>$D$2/((U69-AD69)/$E$1)</f>
        <v>11.076923076923075</v>
      </c>
      <c r="AG69" s="18">
        <f>(E69+F69)/2</f>
        <v>38</v>
      </c>
      <c r="AH69" s="18">
        <f>(AF69*2-$D$4)*100/(AG69)</f>
        <v>37.246963562753024</v>
      </c>
      <c r="AI69" s="18">
        <f>IF(TIME(HOUR(P69-AD69),MINUTE(P69-AD69),0)&gt;$G$4,"TEMPO MAX",IF(TIME(HOUR(P69-AD69),MINUTE(P69-AD69+$F$1*3),0)&lt;$G$3,"TEMPO MIN",""))</f>
      </c>
      <c r="AJ69" s="18">
        <f>IF($G$3&gt;U69-AD69,MINUTE($G$3-(U69-AD69)),0)</f>
        <v>0</v>
      </c>
      <c r="AK69" s="18">
        <f>VLOOKUP(AJ69,$I$2:$J$5,2,1)</f>
        <v>0</v>
      </c>
      <c r="AL69" s="25">
        <f>IF(OR(AI69&lt;&gt;"",AA69&lt;&gt;"",G69&lt;&gt;""),0,Z69+AH69-AK69-AC69)</f>
        <v>67.24696356275304</v>
      </c>
    </row>
    <row r="70" spans="1:38" ht="15.75">
      <c r="A70" s="11">
        <f>AL70</f>
        <v>62.1678321678322</v>
      </c>
      <c r="B70">
        <f>J70</f>
        <v>234</v>
      </c>
      <c r="C70" s="9">
        <f>VLOOKUP($B70,BPM!$A$1:$E$500,2,0)</f>
        <v>40</v>
      </c>
      <c r="D70" s="9">
        <f>VLOOKUP($B70,BPM!$A$1:$E$500,3,0)</f>
        <v>40</v>
      </c>
      <c r="E70" s="9">
        <f>VLOOKUP($B70,BPM!$A$1:$E$500,4,0)</f>
        <v>44</v>
      </c>
      <c r="F70" s="9">
        <f>VLOOKUP($B70,BPM!$A$1:$E$500,5,0)</f>
        <v>44</v>
      </c>
      <c r="G70" s="1"/>
      <c r="I70" s="26">
        <v>4</v>
      </c>
      <c r="J70" s="54">
        <v>234</v>
      </c>
      <c r="K70" s="54" t="s">
        <v>769</v>
      </c>
      <c r="L70" s="54" t="s">
        <v>770</v>
      </c>
      <c r="M70" s="53">
        <v>0.3680555555555556</v>
      </c>
      <c r="N70" s="53">
        <v>0.45167824074074076</v>
      </c>
      <c r="O70" s="53">
        <v>0.459074074074074</v>
      </c>
      <c r="P70" s="53">
        <v>0.5696643518518518</v>
      </c>
      <c r="Q70" s="53">
        <v>0.5781481481481482</v>
      </c>
      <c r="R70" s="21">
        <f t="shared" si="47"/>
        <v>0.3680555555555556</v>
      </c>
      <c r="S70" s="21">
        <f t="shared" si="47"/>
        <v>0.4513888888888889</v>
      </c>
      <c r="T70" s="21">
        <f t="shared" si="47"/>
        <v>0.4590277777777778</v>
      </c>
      <c r="U70" s="21">
        <f t="shared" si="47"/>
        <v>0.5694444444444444</v>
      </c>
      <c r="V70" s="21">
        <f t="shared" si="47"/>
        <v>0.5777777777777778</v>
      </c>
      <c r="W70" s="22">
        <f>MAX($C$10,MINUTE(T70-S70))</f>
        <v>11</v>
      </c>
      <c r="X70" s="23">
        <f>$C$2/((S70-R70)/$E$1)</f>
        <v>10.000000000000002</v>
      </c>
      <c r="Y70" s="18">
        <f>(C70+D70)/2</f>
        <v>40</v>
      </c>
      <c r="Z70" s="18">
        <f>(X70*2-C$4)*100/(Y70)</f>
        <v>30.00000000000001</v>
      </c>
      <c r="AA70" s="18">
        <f>IF(TIME(HOUR(S70-R70),MINUTE(S70-R70),0)&gt;$F$4,"TEMPO MAX",IF(TIME(HOUR(S70-R70),MINUTE(S70-R70+$F$1*3),0)&lt;$F$3,"TEMPO MIN",""))</f>
      </c>
      <c r="AB70" s="18">
        <f>IF($F$3&gt;S70-R70,MINUTE($F$3-(S70-R70)),0)</f>
        <v>0</v>
      </c>
      <c r="AC70" s="18">
        <f>VLOOKUP(AB70,$I$2:$J$5,2,1)</f>
        <v>0</v>
      </c>
      <c r="AD70" s="24">
        <f>TIME(HOUR(N70+$C$5),MINUTE(N70+$C$5),0)</f>
        <v>0.4791666666666667</v>
      </c>
      <c r="AE70" s="22">
        <f>MAX($D$10,MINUTE(V70-U70))</f>
        <v>12</v>
      </c>
      <c r="AF70" s="23">
        <f>$D$2/((U70-AD70)/$E$1)</f>
        <v>11.076923076923082</v>
      </c>
      <c r="AG70" s="18">
        <f>(E70+F70)/2</f>
        <v>44</v>
      </c>
      <c r="AH70" s="18">
        <f>(AF70*2-$D$4)*100/(AG70)</f>
        <v>32.16783216783219</v>
      </c>
      <c r="AI70" s="18">
        <f>IF(TIME(HOUR(P70-AD70),MINUTE(P70-AD70),0)&gt;$G$4,"TEMPO MAX",IF(TIME(HOUR(P70-AD70),MINUTE(P70-AD70+$F$1*3),0)&lt;$G$3,"TEMPO MIN",""))</f>
      </c>
      <c r="AJ70" s="18">
        <f>IF($G$3&gt;U70-AD70,MINUTE($G$3-(U70-AD70)),0)</f>
        <v>0</v>
      </c>
      <c r="AK70" s="18">
        <f>VLOOKUP(AJ70,$I$2:$J$5,2,1)</f>
        <v>0</v>
      </c>
      <c r="AL70" s="25">
        <f>IF(OR(AI70&lt;&gt;"",AA70&lt;&gt;"",G70&lt;&gt;""),0,Z70+AH70-AK70-AC70)</f>
        <v>62.1678321678322</v>
      </c>
    </row>
    <row r="71" spans="1:38" ht="15.75">
      <c r="A71" s="11">
        <f>AL71</f>
        <v>50.313971742543146</v>
      </c>
      <c r="B71">
        <f>J71</f>
        <v>238</v>
      </c>
      <c r="C71" s="9">
        <f>VLOOKUP($B71,BPM!$A$1:$E$500,2,0)</f>
        <v>56</v>
      </c>
      <c r="D71" s="9">
        <f>VLOOKUP($B71,BPM!$A$1:$E$500,3,0)</f>
        <v>56</v>
      </c>
      <c r="E71" s="9">
        <f>VLOOKUP($B71,BPM!$A$1:$E$500,4,0)</f>
        <v>48</v>
      </c>
      <c r="F71" s="9">
        <f>VLOOKUP($B71,BPM!$A$1:$E$500,5,0)</f>
        <v>50</v>
      </c>
      <c r="G71" s="1"/>
      <c r="I71" s="26">
        <v>5</v>
      </c>
      <c r="J71" s="51">
        <v>238</v>
      </c>
      <c r="K71" s="51" t="s">
        <v>525</v>
      </c>
      <c r="L71" s="51" t="s">
        <v>774</v>
      </c>
      <c r="M71" s="50">
        <v>0.3854166666666667</v>
      </c>
      <c r="N71" s="50">
        <v>0.46929398148148144</v>
      </c>
      <c r="O71" s="50">
        <v>0.47943287037037036</v>
      </c>
      <c r="P71" s="50">
        <v>0.5870138888888888</v>
      </c>
      <c r="Q71" s="50">
        <v>0.5966319444444445</v>
      </c>
      <c r="R71" s="21">
        <f t="shared" si="47"/>
        <v>0.3854166666666667</v>
      </c>
      <c r="S71" s="21">
        <f t="shared" si="47"/>
        <v>0.46875</v>
      </c>
      <c r="T71" s="21">
        <f t="shared" si="47"/>
        <v>0.4791666666666667</v>
      </c>
      <c r="U71" s="21">
        <f t="shared" si="47"/>
        <v>0.5868055555555556</v>
      </c>
      <c r="V71" s="21">
        <f t="shared" si="47"/>
        <v>0.5965277777777778</v>
      </c>
      <c r="W71" s="22">
        <f>MAX($C$10,MINUTE(T71-S71))</f>
        <v>15</v>
      </c>
      <c r="X71" s="23">
        <f>$C$2/((S71-R71)/$E$1)</f>
        <v>10.000000000000002</v>
      </c>
      <c r="Y71" s="18">
        <f>(C71+D71)/2</f>
        <v>56</v>
      </c>
      <c r="Z71" s="18">
        <f>(X71*2-C$4)*100/(Y71)</f>
        <v>21.428571428571438</v>
      </c>
      <c r="AA71" s="18">
        <f>IF(TIME(HOUR(S71-R71),MINUTE(S71-R71),0)&gt;$F$4,"TEMPO MAX",IF(TIME(HOUR(S71-R71),MINUTE(S71-R71+$F$1*3),0)&lt;$F$3,"TEMPO MIN",""))</f>
      </c>
      <c r="AB71" s="18">
        <f>IF($F$3&gt;S71-R71,MINUTE($F$3-(S71-R71)),0)</f>
        <v>0</v>
      </c>
      <c r="AC71" s="18">
        <f>VLOOKUP(AB71,$I$2:$J$5,2,1)</f>
        <v>0</v>
      </c>
      <c r="AD71" s="24">
        <f>TIME(HOUR(N71+$C$5),MINUTE(N71+$C$5),0)</f>
        <v>0.49652777777777773</v>
      </c>
      <c r="AE71" s="22">
        <f>MAX($D$10,MINUTE(V71-U71))</f>
        <v>14</v>
      </c>
      <c r="AF71" s="23">
        <f>$D$2/((U71-AD71)/$E$1)</f>
        <v>11.076923076923068</v>
      </c>
      <c r="AG71" s="18">
        <f>(E71+F71)/2</f>
        <v>49</v>
      </c>
      <c r="AH71" s="18">
        <f>(AF71*2-$D$4)*100/(AG71)</f>
        <v>28.885400313971708</v>
      </c>
      <c r="AI71" s="18">
        <f>IF(TIME(HOUR(P71-AD71),MINUTE(P71-AD71),0)&gt;$G$4,"TEMPO MAX",IF(TIME(HOUR(P71-AD71),MINUTE(P71-AD71+$F$1*3),0)&lt;$G$3,"TEMPO MIN",""))</f>
      </c>
      <c r="AJ71" s="18">
        <f>IF($G$3&gt;U71-AD71,MINUTE($G$3-(U71-AD71)),0)</f>
        <v>0</v>
      </c>
      <c r="AK71" s="18">
        <f>VLOOKUP(AJ71,$I$2:$J$5,2,1)</f>
        <v>0</v>
      </c>
      <c r="AL71" s="25">
        <f>IF(OR(AI71&lt;&gt;"",AA71&lt;&gt;"",G71&lt;&gt;""),0,Z71+AH71-AK71-AC71)</f>
        <v>50.313971742543146</v>
      </c>
    </row>
    <row r="72" spans="1:38" ht="15.75" hidden="1">
      <c r="A72" s="11" t="e">
        <f aca="true" t="shared" si="48" ref="A72:A81">AL72</f>
        <v>#NUM!</v>
      </c>
      <c r="B72">
        <f aca="true" t="shared" si="49" ref="B72:B81">J72</f>
        <v>0</v>
      </c>
      <c r="C72" s="9" t="e">
        <f>VLOOKUP($B72,BPM!$A$1:$E$500,2,0)</f>
        <v>#N/A</v>
      </c>
      <c r="D72" s="9" t="e">
        <f>VLOOKUP($B72,BPM!$A$1:$E$500,3,0)</f>
        <v>#N/A</v>
      </c>
      <c r="E72" s="9" t="e">
        <f>VLOOKUP($B72,BPM!$A$1:$E$500,4,0)</f>
        <v>#N/A</v>
      </c>
      <c r="F72" s="9" t="e">
        <f>VLOOKUP($B72,BPM!$A$1:$E$500,5,0)</f>
        <v>#N/A</v>
      </c>
      <c r="G72" s="1"/>
      <c r="I72" s="26"/>
      <c r="J72" s="27"/>
      <c r="K72" s="28"/>
      <c r="L72" s="28"/>
      <c r="M72" s="29"/>
      <c r="N72" s="29"/>
      <c r="O72" s="29"/>
      <c r="P72" s="29"/>
      <c r="Q72" s="29"/>
      <c r="R72" s="21">
        <f aca="true" t="shared" si="50" ref="R72:R81">TIME(HOUR(M72),MINUTE(M72),0)</f>
        <v>0</v>
      </c>
      <c r="S72" s="21">
        <f aca="true" t="shared" si="51" ref="S72:S81">TIME(HOUR(N72),MINUTE(N72),0)</f>
        <v>0</v>
      </c>
      <c r="T72" s="21">
        <f aca="true" t="shared" si="52" ref="T72:T81">TIME(HOUR(O72),MINUTE(O72),0)</f>
        <v>0</v>
      </c>
      <c r="U72" s="21">
        <f aca="true" t="shared" si="53" ref="U72:U81">TIME(HOUR(P72),MINUTE(P72),0)</f>
        <v>0</v>
      </c>
      <c r="V72" s="21">
        <f aca="true" t="shared" si="54" ref="V72:V81">TIME(HOUR(Q72),MINUTE(Q72),0)</f>
        <v>0</v>
      </c>
      <c r="W72" s="22">
        <f aca="true" t="shared" si="55" ref="W72:W81">MAX($C$10,MINUTE(T72-S72))</f>
        <v>0</v>
      </c>
      <c r="X72" s="23" t="e">
        <f aca="true" t="shared" si="56" ref="X72:X81">$C$2/((S72-R72)/$E$1)</f>
        <v>#DIV/0!</v>
      </c>
      <c r="Y72" s="18" t="e">
        <f aca="true" t="shared" si="57" ref="Y72:Y81">(C72+D72)/2</f>
        <v>#N/A</v>
      </c>
      <c r="Z72" s="18" t="e">
        <f aca="true" t="shared" si="58" ref="Z72:Z81">(X72*2-C$4)*100/(Y72)</f>
        <v>#DIV/0!</v>
      </c>
      <c r="AA72" s="18" t="str">
        <f aca="true" t="shared" si="59" ref="AA72:AA81">IF(TIME(HOUR(S72-R72),MINUTE(S72-R72),0)&gt;$F$4,"TEMPO MAX",IF(TIME(HOUR(S72-R72),MINUTE(S72-R72+$F$1*3),0)&lt;$F$3,"TEMPO MIN",""))</f>
        <v>TEMPO MIN</v>
      </c>
      <c r="AB72" s="18">
        <f aca="true" t="shared" si="60" ref="AB72:AB81">IF($F$3&gt;S72-R72,MINUTE($F$3-(S72-R72)),0)</f>
        <v>0</v>
      </c>
      <c r="AC72" s="18">
        <f aca="true" t="shared" si="61" ref="AC72:AC81">VLOOKUP(AB72,$I$2:$J$5,2,1)</f>
        <v>0</v>
      </c>
      <c r="AD72" s="24">
        <f aca="true" t="shared" si="62" ref="AD72:AD81">TIME(HOUR(N72+$C$5),MINUTE(N72+$C$5),0)</f>
        <v>0.027777777777777776</v>
      </c>
      <c r="AE72" s="22">
        <f aca="true" t="shared" si="63" ref="AE72:AE81">MAX($D$10,MINUTE(V72-U72))</f>
        <v>0</v>
      </c>
      <c r="AF72" s="23">
        <f aca="true" t="shared" si="64" ref="AF72:AF81">$D$2/((U72-AD72)/$E$1)</f>
        <v>-36</v>
      </c>
      <c r="AG72" s="18" t="e">
        <f aca="true" t="shared" si="65" ref="AG72:AG81">(E72+F72)/2</f>
        <v>#N/A</v>
      </c>
      <c r="AH72" s="18" t="e">
        <f aca="true" t="shared" si="66" ref="AH72:AH81">(AF72*2-$D$4)*100/(AG72)</f>
        <v>#N/A</v>
      </c>
      <c r="AI72" s="18" t="e">
        <f aca="true" t="shared" si="67" ref="AI72:AI81">IF(TIME(HOUR(P72-AD72),MINUTE(P72-AD72),0)&gt;$G$4,"TEMPO MAX",IF(TIME(HOUR(P72-AD72),MINUTE(P72-AD72+$F$1*3),0)&lt;$G$3,"TEMPO MIN",""))</f>
        <v>#NUM!</v>
      </c>
      <c r="AJ72" s="18">
        <f aca="true" t="shared" si="68" ref="AJ72:AJ81">IF($G$3&gt;U72-AD72,MINUTE($G$3-(U72-AD72)),0)</f>
        <v>50</v>
      </c>
      <c r="AK72" s="18">
        <f aca="true" t="shared" si="69" ref="AK72:AK81">VLOOKUP(AJ72,$I$2:$J$5,2,1)</f>
        <v>6</v>
      </c>
      <c r="AL72" s="25" t="e">
        <f aca="true" t="shared" si="70" ref="AL72:AL81">IF(OR(AI72&lt;&gt;"",AA72&lt;&gt;"",G72&lt;&gt;""),0,Z72+AH72-AK72-AC72)</f>
        <v>#NUM!</v>
      </c>
    </row>
    <row r="73" spans="1:38" ht="15.75" hidden="1">
      <c r="A73" s="11" t="e">
        <f t="shared" si="48"/>
        <v>#NUM!</v>
      </c>
      <c r="B73">
        <f t="shared" si="49"/>
        <v>0</v>
      </c>
      <c r="C73" s="9" t="e">
        <f>VLOOKUP($B73,BPM!$A$1:$E$500,2,0)</f>
        <v>#N/A</v>
      </c>
      <c r="D73" s="9" t="e">
        <f>VLOOKUP($B73,BPM!$A$1:$E$500,3,0)</f>
        <v>#N/A</v>
      </c>
      <c r="E73" s="9" t="e">
        <f>VLOOKUP($B73,BPM!$A$1:$E$500,4,0)</f>
        <v>#N/A</v>
      </c>
      <c r="F73" s="9" t="e">
        <f>VLOOKUP($B73,BPM!$A$1:$E$500,5,0)</f>
        <v>#N/A</v>
      </c>
      <c r="G73" s="1"/>
      <c r="I73" s="26"/>
      <c r="J73" s="27"/>
      <c r="K73" s="28"/>
      <c r="L73" s="28"/>
      <c r="M73" s="29"/>
      <c r="N73" s="29"/>
      <c r="O73" s="29"/>
      <c r="P73" s="29"/>
      <c r="Q73" s="29"/>
      <c r="R73" s="21">
        <f t="shared" si="50"/>
        <v>0</v>
      </c>
      <c r="S73" s="21">
        <f t="shared" si="51"/>
        <v>0</v>
      </c>
      <c r="T73" s="21">
        <f t="shared" si="52"/>
        <v>0</v>
      </c>
      <c r="U73" s="21">
        <f t="shared" si="53"/>
        <v>0</v>
      </c>
      <c r="V73" s="21">
        <f t="shared" si="54"/>
        <v>0</v>
      </c>
      <c r="W73" s="22">
        <f t="shared" si="55"/>
        <v>0</v>
      </c>
      <c r="X73" s="23" t="e">
        <f t="shared" si="56"/>
        <v>#DIV/0!</v>
      </c>
      <c r="Y73" s="18" t="e">
        <f t="shared" si="57"/>
        <v>#N/A</v>
      </c>
      <c r="Z73" s="18" t="e">
        <f t="shared" si="58"/>
        <v>#DIV/0!</v>
      </c>
      <c r="AA73" s="18" t="str">
        <f t="shared" si="59"/>
        <v>TEMPO MIN</v>
      </c>
      <c r="AB73" s="18">
        <f t="shared" si="60"/>
        <v>0</v>
      </c>
      <c r="AC73" s="18">
        <f t="shared" si="61"/>
        <v>0</v>
      </c>
      <c r="AD73" s="24">
        <f t="shared" si="62"/>
        <v>0.027777777777777776</v>
      </c>
      <c r="AE73" s="22">
        <f t="shared" si="63"/>
        <v>0</v>
      </c>
      <c r="AF73" s="23">
        <f t="shared" si="64"/>
        <v>-36</v>
      </c>
      <c r="AG73" s="18" t="e">
        <f t="shared" si="65"/>
        <v>#N/A</v>
      </c>
      <c r="AH73" s="18" t="e">
        <f t="shared" si="66"/>
        <v>#N/A</v>
      </c>
      <c r="AI73" s="18" t="e">
        <f t="shared" si="67"/>
        <v>#NUM!</v>
      </c>
      <c r="AJ73" s="18">
        <f t="shared" si="68"/>
        <v>50</v>
      </c>
      <c r="AK73" s="18">
        <f t="shared" si="69"/>
        <v>6</v>
      </c>
      <c r="AL73" s="25" t="e">
        <f t="shared" si="70"/>
        <v>#NUM!</v>
      </c>
    </row>
    <row r="74" spans="1:38" ht="15.75" hidden="1">
      <c r="A74" s="11" t="e">
        <f t="shared" si="48"/>
        <v>#NUM!</v>
      </c>
      <c r="B74">
        <f t="shared" si="49"/>
        <v>0</v>
      </c>
      <c r="C74" s="9" t="e">
        <f>VLOOKUP($B74,BPM!$A$1:$E$500,2,0)</f>
        <v>#N/A</v>
      </c>
      <c r="D74" s="9" t="e">
        <f>VLOOKUP($B74,BPM!$A$1:$E$500,3,0)</f>
        <v>#N/A</v>
      </c>
      <c r="E74" s="9" t="e">
        <f>VLOOKUP($B74,BPM!$A$1:$E$500,4,0)</f>
        <v>#N/A</v>
      </c>
      <c r="F74" s="9" t="e">
        <f>VLOOKUP($B74,BPM!$A$1:$E$500,5,0)</f>
        <v>#N/A</v>
      </c>
      <c r="G74" s="1"/>
      <c r="I74" s="26"/>
      <c r="J74" s="27"/>
      <c r="K74" s="28"/>
      <c r="L74" s="28"/>
      <c r="M74" s="29"/>
      <c r="N74" s="29"/>
      <c r="O74" s="29"/>
      <c r="P74" s="29"/>
      <c r="Q74" s="29"/>
      <c r="R74" s="21">
        <f t="shared" si="50"/>
        <v>0</v>
      </c>
      <c r="S74" s="21">
        <f t="shared" si="51"/>
        <v>0</v>
      </c>
      <c r="T74" s="21">
        <f t="shared" si="52"/>
        <v>0</v>
      </c>
      <c r="U74" s="21">
        <f t="shared" si="53"/>
        <v>0</v>
      </c>
      <c r="V74" s="21">
        <f t="shared" si="54"/>
        <v>0</v>
      </c>
      <c r="W74" s="22">
        <f t="shared" si="55"/>
        <v>0</v>
      </c>
      <c r="X74" s="23" t="e">
        <f t="shared" si="56"/>
        <v>#DIV/0!</v>
      </c>
      <c r="Y74" s="18" t="e">
        <f t="shared" si="57"/>
        <v>#N/A</v>
      </c>
      <c r="Z74" s="18" t="e">
        <f t="shared" si="58"/>
        <v>#DIV/0!</v>
      </c>
      <c r="AA74" s="18" t="str">
        <f t="shared" si="59"/>
        <v>TEMPO MIN</v>
      </c>
      <c r="AB74" s="18">
        <f t="shared" si="60"/>
        <v>0</v>
      </c>
      <c r="AC74" s="18">
        <f t="shared" si="61"/>
        <v>0</v>
      </c>
      <c r="AD74" s="24">
        <f t="shared" si="62"/>
        <v>0.027777777777777776</v>
      </c>
      <c r="AE74" s="22">
        <f t="shared" si="63"/>
        <v>0</v>
      </c>
      <c r="AF74" s="23">
        <f t="shared" si="64"/>
        <v>-36</v>
      </c>
      <c r="AG74" s="18" t="e">
        <f t="shared" si="65"/>
        <v>#N/A</v>
      </c>
      <c r="AH74" s="18" t="e">
        <f t="shared" si="66"/>
        <v>#N/A</v>
      </c>
      <c r="AI74" s="18" t="e">
        <f t="shared" si="67"/>
        <v>#NUM!</v>
      </c>
      <c r="AJ74" s="18">
        <f t="shared" si="68"/>
        <v>50</v>
      </c>
      <c r="AK74" s="18">
        <f t="shared" si="69"/>
        <v>6</v>
      </c>
      <c r="AL74" s="25" t="e">
        <f t="shared" si="70"/>
        <v>#NUM!</v>
      </c>
    </row>
    <row r="75" spans="1:38" ht="15.75" hidden="1">
      <c r="A75" s="11" t="e">
        <f t="shared" si="48"/>
        <v>#NUM!</v>
      </c>
      <c r="B75">
        <f t="shared" si="49"/>
        <v>0</v>
      </c>
      <c r="C75" s="9" t="e">
        <f>VLOOKUP($B75,BPM!$A$1:$E$500,2,0)</f>
        <v>#N/A</v>
      </c>
      <c r="D75" s="9" t="e">
        <f>VLOOKUP($B75,BPM!$A$1:$E$500,3,0)</f>
        <v>#N/A</v>
      </c>
      <c r="E75" s="9" t="e">
        <f>VLOOKUP($B75,BPM!$A$1:$E$500,4,0)</f>
        <v>#N/A</v>
      </c>
      <c r="F75" s="9" t="e">
        <f>VLOOKUP($B75,BPM!$A$1:$E$500,5,0)</f>
        <v>#N/A</v>
      </c>
      <c r="G75" s="1"/>
      <c r="I75" s="26"/>
      <c r="J75" s="27"/>
      <c r="K75" s="28"/>
      <c r="L75" s="28"/>
      <c r="M75" s="29"/>
      <c r="N75" s="29"/>
      <c r="O75" s="29"/>
      <c r="P75" s="29"/>
      <c r="Q75" s="29"/>
      <c r="R75" s="21">
        <f t="shared" si="50"/>
        <v>0</v>
      </c>
      <c r="S75" s="21">
        <f t="shared" si="51"/>
        <v>0</v>
      </c>
      <c r="T75" s="21">
        <f t="shared" si="52"/>
        <v>0</v>
      </c>
      <c r="U75" s="21">
        <f t="shared" si="53"/>
        <v>0</v>
      </c>
      <c r="V75" s="21">
        <f t="shared" si="54"/>
        <v>0</v>
      </c>
      <c r="W75" s="22">
        <f t="shared" si="55"/>
        <v>0</v>
      </c>
      <c r="X75" s="23" t="e">
        <f t="shared" si="56"/>
        <v>#DIV/0!</v>
      </c>
      <c r="Y75" s="18" t="e">
        <f t="shared" si="57"/>
        <v>#N/A</v>
      </c>
      <c r="Z75" s="18" t="e">
        <f t="shared" si="58"/>
        <v>#DIV/0!</v>
      </c>
      <c r="AA75" s="18" t="str">
        <f t="shared" si="59"/>
        <v>TEMPO MIN</v>
      </c>
      <c r="AB75" s="18">
        <f t="shared" si="60"/>
        <v>0</v>
      </c>
      <c r="AC75" s="18">
        <f t="shared" si="61"/>
        <v>0</v>
      </c>
      <c r="AD75" s="24">
        <f t="shared" si="62"/>
        <v>0.027777777777777776</v>
      </c>
      <c r="AE75" s="22">
        <f t="shared" si="63"/>
        <v>0</v>
      </c>
      <c r="AF75" s="23">
        <f t="shared" si="64"/>
        <v>-36</v>
      </c>
      <c r="AG75" s="18" t="e">
        <f t="shared" si="65"/>
        <v>#N/A</v>
      </c>
      <c r="AH75" s="18" t="e">
        <f t="shared" si="66"/>
        <v>#N/A</v>
      </c>
      <c r="AI75" s="18" t="e">
        <f t="shared" si="67"/>
        <v>#NUM!</v>
      </c>
      <c r="AJ75" s="18">
        <f t="shared" si="68"/>
        <v>50</v>
      </c>
      <c r="AK75" s="18">
        <f t="shared" si="69"/>
        <v>6</v>
      </c>
      <c r="AL75" s="25" t="e">
        <f t="shared" si="70"/>
        <v>#NUM!</v>
      </c>
    </row>
    <row r="76" spans="1:38" ht="15.75" hidden="1">
      <c r="A76" s="11" t="e">
        <f t="shared" si="48"/>
        <v>#NUM!</v>
      </c>
      <c r="B76">
        <f t="shared" si="49"/>
        <v>0</v>
      </c>
      <c r="C76" s="9" t="e">
        <f>VLOOKUP($B76,BPM!$A$1:$E$500,2,0)</f>
        <v>#N/A</v>
      </c>
      <c r="D76" s="9" t="e">
        <f>VLOOKUP($B76,BPM!$A$1:$E$500,3,0)</f>
        <v>#N/A</v>
      </c>
      <c r="E76" s="9" t="e">
        <f>VLOOKUP($B76,BPM!$A$1:$E$500,4,0)</f>
        <v>#N/A</v>
      </c>
      <c r="F76" s="9" t="e">
        <f>VLOOKUP($B76,BPM!$A$1:$E$500,5,0)</f>
        <v>#N/A</v>
      </c>
      <c r="G76" s="1"/>
      <c r="I76" s="26"/>
      <c r="J76" s="27"/>
      <c r="K76" s="28"/>
      <c r="L76" s="28"/>
      <c r="M76" s="29"/>
      <c r="N76" s="29"/>
      <c r="O76" s="29"/>
      <c r="P76" s="29"/>
      <c r="Q76" s="29"/>
      <c r="R76" s="21">
        <f t="shared" si="50"/>
        <v>0</v>
      </c>
      <c r="S76" s="21">
        <f t="shared" si="51"/>
        <v>0</v>
      </c>
      <c r="T76" s="21">
        <f t="shared" si="52"/>
        <v>0</v>
      </c>
      <c r="U76" s="21">
        <f t="shared" si="53"/>
        <v>0</v>
      </c>
      <c r="V76" s="21">
        <f t="shared" si="54"/>
        <v>0</v>
      </c>
      <c r="W76" s="22">
        <f t="shared" si="55"/>
        <v>0</v>
      </c>
      <c r="X76" s="23" t="e">
        <f t="shared" si="56"/>
        <v>#DIV/0!</v>
      </c>
      <c r="Y76" s="18" t="e">
        <f t="shared" si="57"/>
        <v>#N/A</v>
      </c>
      <c r="Z76" s="18" t="e">
        <f t="shared" si="58"/>
        <v>#DIV/0!</v>
      </c>
      <c r="AA76" s="18" t="str">
        <f t="shared" si="59"/>
        <v>TEMPO MIN</v>
      </c>
      <c r="AB76" s="18">
        <f t="shared" si="60"/>
        <v>0</v>
      </c>
      <c r="AC76" s="18">
        <f t="shared" si="61"/>
        <v>0</v>
      </c>
      <c r="AD76" s="24">
        <f t="shared" si="62"/>
        <v>0.027777777777777776</v>
      </c>
      <c r="AE76" s="22">
        <f t="shared" si="63"/>
        <v>0</v>
      </c>
      <c r="AF76" s="23">
        <f t="shared" si="64"/>
        <v>-36</v>
      </c>
      <c r="AG76" s="18" t="e">
        <f t="shared" si="65"/>
        <v>#N/A</v>
      </c>
      <c r="AH76" s="18" t="e">
        <f t="shared" si="66"/>
        <v>#N/A</v>
      </c>
      <c r="AI76" s="18" t="e">
        <f t="shared" si="67"/>
        <v>#NUM!</v>
      </c>
      <c r="AJ76" s="18">
        <f t="shared" si="68"/>
        <v>50</v>
      </c>
      <c r="AK76" s="18">
        <f t="shared" si="69"/>
        <v>6</v>
      </c>
      <c r="AL76" s="25" t="e">
        <f t="shared" si="70"/>
        <v>#NUM!</v>
      </c>
    </row>
    <row r="77" spans="1:38" ht="15.75" hidden="1">
      <c r="A77" s="11" t="e">
        <f t="shared" si="48"/>
        <v>#NUM!</v>
      </c>
      <c r="B77">
        <f t="shared" si="49"/>
        <v>0</v>
      </c>
      <c r="C77" s="9" t="e">
        <f>VLOOKUP($B77,BPM!$A$1:$E$500,2,0)</f>
        <v>#N/A</v>
      </c>
      <c r="D77" s="9" t="e">
        <f>VLOOKUP($B77,BPM!$A$1:$E$500,3,0)</f>
        <v>#N/A</v>
      </c>
      <c r="E77" s="9" t="e">
        <f>VLOOKUP($B77,BPM!$A$1:$E$500,4,0)</f>
        <v>#N/A</v>
      </c>
      <c r="F77" s="9" t="e">
        <f>VLOOKUP($B77,BPM!$A$1:$E$500,5,0)</f>
        <v>#N/A</v>
      </c>
      <c r="G77" s="1"/>
      <c r="I77" s="26"/>
      <c r="J77" s="27"/>
      <c r="K77" s="28"/>
      <c r="L77" s="28"/>
      <c r="M77" s="29"/>
      <c r="N77" s="29"/>
      <c r="O77" s="29"/>
      <c r="P77" s="29"/>
      <c r="Q77" s="29"/>
      <c r="R77" s="21">
        <f t="shared" si="50"/>
        <v>0</v>
      </c>
      <c r="S77" s="21">
        <f t="shared" si="51"/>
        <v>0</v>
      </c>
      <c r="T77" s="21">
        <f t="shared" si="52"/>
        <v>0</v>
      </c>
      <c r="U77" s="21">
        <f t="shared" si="53"/>
        <v>0</v>
      </c>
      <c r="V77" s="21">
        <f t="shared" si="54"/>
        <v>0</v>
      </c>
      <c r="W77" s="22">
        <f t="shared" si="55"/>
        <v>0</v>
      </c>
      <c r="X77" s="23" t="e">
        <f t="shared" si="56"/>
        <v>#DIV/0!</v>
      </c>
      <c r="Y77" s="18" t="e">
        <f t="shared" si="57"/>
        <v>#N/A</v>
      </c>
      <c r="Z77" s="18" t="e">
        <f t="shared" si="58"/>
        <v>#DIV/0!</v>
      </c>
      <c r="AA77" s="18" t="str">
        <f t="shared" si="59"/>
        <v>TEMPO MIN</v>
      </c>
      <c r="AB77" s="18">
        <f t="shared" si="60"/>
        <v>0</v>
      </c>
      <c r="AC77" s="18">
        <f t="shared" si="61"/>
        <v>0</v>
      </c>
      <c r="AD77" s="24">
        <f t="shared" si="62"/>
        <v>0.027777777777777776</v>
      </c>
      <c r="AE77" s="22">
        <f t="shared" si="63"/>
        <v>0</v>
      </c>
      <c r="AF77" s="23">
        <f t="shared" si="64"/>
        <v>-36</v>
      </c>
      <c r="AG77" s="18" t="e">
        <f t="shared" si="65"/>
        <v>#N/A</v>
      </c>
      <c r="AH77" s="18" t="e">
        <f t="shared" si="66"/>
        <v>#N/A</v>
      </c>
      <c r="AI77" s="18" t="e">
        <f t="shared" si="67"/>
        <v>#NUM!</v>
      </c>
      <c r="AJ77" s="18">
        <f t="shared" si="68"/>
        <v>50</v>
      </c>
      <c r="AK77" s="18">
        <f t="shared" si="69"/>
        <v>6</v>
      </c>
      <c r="AL77" s="25" t="e">
        <f t="shared" si="70"/>
        <v>#NUM!</v>
      </c>
    </row>
    <row r="78" spans="1:38" ht="15.75" hidden="1">
      <c r="A78" s="11" t="e">
        <f t="shared" si="48"/>
        <v>#NUM!</v>
      </c>
      <c r="B78">
        <f t="shared" si="49"/>
        <v>0</v>
      </c>
      <c r="C78" s="9" t="e">
        <f>VLOOKUP($B78,BPM!$A$1:$E$500,2,0)</f>
        <v>#N/A</v>
      </c>
      <c r="D78" s="9" t="e">
        <f>VLOOKUP($B78,BPM!$A$1:$E$500,3,0)</f>
        <v>#N/A</v>
      </c>
      <c r="E78" s="9" t="e">
        <f>VLOOKUP($B78,BPM!$A$1:$E$500,4,0)</f>
        <v>#N/A</v>
      </c>
      <c r="F78" s="9" t="e">
        <f>VLOOKUP($B78,BPM!$A$1:$E$500,5,0)</f>
        <v>#N/A</v>
      </c>
      <c r="G78" s="1"/>
      <c r="I78" s="26"/>
      <c r="J78" s="27"/>
      <c r="K78" s="28"/>
      <c r="L78" s="28"/>
      <c r="M78" s="29"/>
      <c r="N78" s="29"/>
      <c r="O78" s="29"/>
      <c r="P78" s="29"/>
      <c r="Q78" s="29"/>
      <c r="R78" s="21">
        <f t="shared" si="50"/>
        <v>0</v>
      </c>
      <c r="S78" s="21">
        <f t="shared" si="51"/>
        <v>0</v>
      </c>
      <c r="T78" s="21">
        <f t="shared" si="52"/>
        <v>0</v>
      </c>
      <c r="U78" s="21">
        <f t="shared" si="53"/>
        <v>0</v>
      </c>
      <c r="V78" s="21">
        <f t="shared" si="54"/>
        <v>0</v>
      </c>
      <c r="W78" s="22">
        <f t="shared" si="55"/>
        <v>0</v>
      </c>
      <c r="X78" s="23" t="e">
        <f t="shared" si="56"/>
        <v>#DIV/0!</v>
      </c>
      <c r="Y78" s="18" t="e">
        <f t="shared" si="57"/>
        <v>#N/A</v>
      </c>
      <c r="Z78" s="18" t="e">
        <f t="shared" si="58"/>
        <v>#DIV/0!</v>
      </c>
      <c r="AA78" s="18" t="str">
        <f t="shared" si="59"/>
        <v>TEMPO MIN</v>
      </c>
      <c r="AB78" s="18">
        <f t="shared" si="60"/>
        <v>0</v>
      </c>
      <c r="AC78" s="18">
        <f t="shared" si="61"/>
        <v>0</v>
      </c>
      <c r="AD78" s="24">
        <f t="shared" si="62"/>
        <v>0.027777777777777776</v>
      </c>
      <c r="AE78" s="22">
        <f t="shared" si="63"/>
        <v>0</v>
      </c>
      <c r="AF78" s="23">
        <f t="shared" si="64"/>
        <v>-36</v>
      </c>
      <c r="AG78" s="18" t="e">
        <f t="shared" si="65"/>
        <v>#N/A</v>
      </c>
      <c r="AH78" s="18" t="e">
        <f t="shared" si="66"/>
        <v>#N/A</v>
      </c>
      <c r="AI78" s="18" t="e">
        <f t="shared" si="67"/>
        <v>#NUM!</v>
      </c>
      <c r="AJ78" s="18">
        <f t="shared" si="68"/>
        <v>50</v>
      </c>
      <c r="AK78" s="18">
        <f t="shared" si="69"/>
        <v>6</v>
      </c>
      <c r="AL78" s="25" t="e">
        <f t="shared" si="70"/>
        <v>#NUM!</v>
      </c>
    </row>
    <row r="79" spans="1:38" ht="15.75" hidden="1">
      <c r="A79" s="11" t="e">
        <f t="shared" si="48"/>
        <v>#NUM!</v>
      </c>
      <c r="B79">
        <f t="shared" si="49"/>
        <v>0</v>
      </c>
      <c r="C79" s="9" t="e">
        <f>VLOOKUP($B79,BPM!$A$1:$E$500,2,0)</f>
        <v>#N/A</v>
      </c>
      <c r="D79" s="9" t="e">
        <f>VLOOKUP($B79,BPM!$A$1:$E$500,3,0)</f>
        <v>#N/A</v>
      </c>
      <c r="E79" s="9" t="e">
        <f>VLOOKUP($B79,BPM!$A$1:$E$500,4,0)</f>
        <v>#N/A</v>
      </c>
      <c r="F79" s="9" t="e">
        <f>VLOOKUP($B79,BPM!$A$1:$E$500,5,0)</f>
        <v>#N/A</v>
      </c>
      <c r="G79" s="1"/>
      <c r="I79" s="26"/>
      <c r="J79" s="27"/>
      <c r="K79" s="28"/>
      <c r="L79" s="28"/>
      <c r="M79" s="29"/>
      <c r="N79" s="29"/>
      <c r="O79" s="29"/>
      <c r="P79" s="29"/>
      <c r="Q79" s="29"/>
      <c r="R79" s="21">
        <f t="shared" si="50"/>
        <v>0</v>
      </c>
      <c r="S79" s="21">
        <f t="shared" si="51"/>
        <v>0</v>
      </c>
      <c r="T79" s="21">
        <f t="shared" si="52"/>
        <v>0</v>
      </c>
      <c r="U79" s="21">
        <f t="shared" si="53"/>
        <v>0</v>
      </c>
      <c r="V79" s="21">
        <f t="shared" si="54"/>
        <v>0</v>
      </c>
      <c r="W79" s="22">
        <f t="shared" si="55"/>
        <v>0</v>
      </c>
      <c r="X79" s="23" t="e">
        <f t="shared" si="56"/>
        <v>#DIV/0!</v>
      </c>
      <c r="Y79" s="18" t="e">
        <f t="shared" si="57"/>
        <v>#N/A</v>
      </c>
      <c r="Z79" s="18" t="e">
        <f t="shared" si="58"/>
        <v>#DIV/0!</v>
      </c>
      <c r="AA79" s="18" t="str">
        <f t="shared" si="59"/>
        <v>TEMPO MIN</v>
      </c>
      <c r="AB79" s="18">
        <f t="shared" si="60"/>
        <v>0</v>
      </c>
      <c r="AC79" s="18">
        <f t="shared" si="61"/>
        <v>0</v>
      </c>
      <c r="AD79" s="24">
        <f t="shared" si="62"/>
        <v>0.027777777777777776</v>
      </c>
      <c r="AE79" s="22">
        <f t="shared" si="63"/>
        <v>0</v>
      </c>
      <c r="AF79" s="23">
        <f t="shared" si="64"/>
        <v>-36</v>
      </c>
      <c r="AG79" s="18" t="e">
        <f t="shared" si="65"/>
        <v>#N/A</v>
      </c>
      <c r="AH79" s="18" t="e">
        <f t="shared" si="66"/>
        <v>#N/A</v>
      </c>
      <c r="AI79" s="18" t="e">
        <f t="shared" si="67"/>
        <v>#NUM!</v>
      </c>
      <c r="AJ79" s="18">
        <f t="shared" si="68"/>
        <v>50</v>
      </c>
      <c r="AK79" s="18">
        <f t="shared" si="69"/>
        <v>6</v>
      </c>
      <c r="AL79" s="25" t="e">
        <f t="shared" si="70"/>
        <v>#NUM!</v>
      </c>
    </row>
    <row r="80" spans="1:38" ht="15.75" hidden="1">
      <c r="A80" s="11" t="e">
        <f t="shared" si="48"/>
        <v>#NUM!</v>
      </c>
      <c r="B80">
        <f t="shared" si="49"/>
        <v>0</v>
      </c>
      <c r="C80" s="9" t="e">
        <f>VLOOKUP($B80,BPM!$A$1:$E$500,2,0)</f>
        <v>#N/A</v>
      </c>
      <c r="D80" s="9" t="e">
        <f>VLOOKUP($B80,BPM!$A$1:$E$500,3,0)</f>
        <v>#N/A</v>
      </c>
      <c r="E80" s="9" t="e">
        <f>VLOOKUP($B80,BPM!$A$1:$E$500,4,0)</f>
        <v>#N/A</v>
      </c>
      <c r="F80" s="9" t="e">
        <f>VLOOKUP($B80,BPM!$A$1:$E$500,5,0)</f>
        <v>#N/A</v>
      </c>
      <c r="G80" s="1"/>
      <c r="I80" s="26"/>
      <c r="J80" s="27"/>
      <c r="K80" s="28"/>
      <c r="L80" s="28"/>
      <c r="M80" s="29"/>
      <c r="N80" s="29"/>
      <c r="O80" s="29"/>
      <c r="P80" s="29"/>
      <c r="Q80" s="29"/>
      <c r="R80" s="21">
        <f t="shared" si="50"/>
        <v>0</v>
      </c>
      <c r="S80" s="21">
        <f t="shared" si="51"/>
        <v>0</v>
      </c>
      <c r="T80" s="21">
        <f t="shared" si="52"/>
        <v>0</v>
      </c>
      <c r="U80" s="21">
        <f t="shared" si="53"/>
        <v>0</v>
      </c>
      <c r="V80" s="21">
        <f t="shared" si="54"/>
        <v>0</v>
      </c>
      <c r="W80" s="22">
        <f t="shared" si="55"/>
        <v>0</v>
      </c>
      <c r="X80" s="23" t="e">
        <f t="shared" si="56"/>
        <v>#DIV/0!</v>
      </c>
      <c r="Y80" s="18" t="e">
        <f t="shared" si="57"/>
        <v>#N/A</v>
      </c>
      <c r="Z80" s="18" t="e">
        <f t="shared" si="58"/>
        <v>#DIV/0!</v>
      </c>
      <c r="AA80" s="18" t="str">
        <f t="shared" si="59"/>
        <v>TEMPO MIN</v>
      </c>
      <c r="AB80" s="18">
        <f t="shared" si="60"/>
        <v>0</v>
      </c>
      <c r="AC80" s="18">
        <f t="shared" si="61"/>
        <v>0</v>
      </c>
      <c r="AD80" s="24">
        <f t="shared" si="62"/>
        <v>0.027777777777777776</v>
      </c>
      <c r="AE80" s="22">
        <f t="shared" si="63"/>
        <v>0</v>
      </c>
      <c r="AF80" s="23">
        <f t="shared" si="64"/>
        <v>-36</v>
      </c>
      <c r="AG80" s="18" t="e">
        <f t="shared" si="65"/>
        <v>#N/A</v>
      </c>
      <c r="AH80" s="18" t="e">
        <f t="shared" si="66"/>
        <v>#N/A</v>
      </c>
      <c r="AI80" s="18" t="e">
        <f t="shared" si="67"/>
        <v>#NUM!</v>
      </c>
      <c r="AJ80" s="18">
        <f t="shared" si="68"/>
        <v>50</v>
      </c>
      <c r="AK80" s="18">
        <f t="shared" si="69"/>
        <v>6</v>
      </c>
      <c r="AL80" s="25" t="e">
        <f t="shared" si="70"/>
        <v>#NUM!</v>
      </c>
    </row>
    <row r="81" spans="1:38" ht="15.75" hidden="1">
      <c r="A81" s="11" t="e">
        <f t="shared" si="48"/>
        <v>#NUM!</v>
      </c>
      <c r="B81">
        <f t="shared" si="49"/>
        <v>0</v>
      </c>
      <c r="C81" s="9" t="e">
        <f>VLOOKUP($B81,BPM!$A$1:$E$500,2,0)</f>
        <v>#N/A</v>
      </c>
      <c r="D81" s="9" t="e">
        <f>VLOOKUP($B81,BPM!$A$1:$E$500,3,0)</f>
        <v>#N/A</v>
      </c>
      <c r="E81" s="9" t="e">
        <f>VLOOKUP($B81,BPM!$A$1:$E$500,4,0)</f>
        <v>#N/A</v>
      </c>
      <c r="F81" s="9" t="e">
        <f>VLOOKUP($B81,BPM!$A$1:$E$500,5,0)</f>
        <v>#N/A</v>
      </c>
      <c r="G81" s="1"/>
      <c r="I81" s="26"/>
      <c r="J81" s="27"/>
      <c r="K81" s="28"/>
      <c r="L81" s="28"/>
      <c r="M81" s="29"/>
      <c r="N81" s="29"/>
      <c r="O81" s="29"/>
      <c r="P81" s="29"/>
      <c r="Q81" s="29"/>
      <c r="R81" s="21">
        <f t="shared" si="50"/>
        <v>0</v>
      </c>
      <c r="S81" s="21">
        <f t="shared" si="51"/>
        <v>0</v>
      </c>
      <c r="T81" s="21">
        <f t="shared" si="52"/>
        <v>0</v>
      </c>
      <c r="U81" s="21">
        <f t="shared" si="53"/>
        <v>0</v>
      </c>
      <c r="V81" s="21">
        <f t="shared" si="54"/>
        <v>0</v>
      </c>
      <c r="W81" s="22">
        <f t="shared" si="55"/>
        <v>0</v>
      </c>
      <c r="X81" s="23" t="e">
        <f t="shared" si="56"/>
        <v>#DIV/0!</v>
      </c>
      <c r="Y81" s="18" t="e">
        <f t="shared" si="57"/>
        <v>#N/A</v>
      </c>
      <c r="Z81" s="18" t="e">
        <f t="shared" si="58"/>
        <v>#DIV/0!</v>
      </c>
      <c r="AA81" s="18" t="str">
        <f t="shared" si="59"/>
        <v>TEMPO MIN</v>
      </c>
      <c r="AB81" s="18">
        <f t="shared" si="60"/>
        <v>0</v>
      </c>
      <c r="AC81" s="18">
        <f t="shared" si="61"/>
        <v>0</v>
      </c>
      <c r="AD81" s="24">
        <f t="shared" si="62"/>
        <v>0.027777777777777776</v>
      </c>
      <c r="AE81" s="22">
        <f t="shared" si="63"/>
        <v>0</v>
      </c>
      <c r="AF81" s="23">
        <f t="shared" si="64"/>
        <v>-36</v>
      </c>
      <c r="AG81" s="18" t="e">
        <f t="shared" si="65"/>
        <v>#N/A</v>
      </c>
      <c r="AH81" s="18" t="e">
        <f t="shared" si="66"/>
        <v>#N/A</v>
      </c>
      <c r="AI81" s="18" t="e">
        <f t="shared" si="67"/>
        <v>#NUM!</v>
      </c>
      <c r="AJ81" s="18">
        <f t="shared" si="68"/>
        <v>50</v>
      </c>
      <c r="AK81" s="18">
        <f t="shared" si="69"/>
        <v>6</v>
      </c>
      <c r="AL81" s="25" t="e">
        <f t="shared" si="70"/>
        <v>#NUM!</v>
      </c>
    </row>
    <row r="82" spans="3:17" ht="15.75" thickBot="1">
      <c r="C82" s="3"/>
      <c r="I82" s="31"/>
      <c r="J82" s="31"/>
      <c r="K82" s="32"/>
      <c r="L82" s="32"/>
      <c r="M82" s="32"/>
      <c r="N82" s="32"/>
      <c r="O82" s="32"/>
      <c r="P82" s="32"/>
      <c r="Q82" s="32"/>
    </row>
    <row r="83" spans="9:28" ht="24" thickBot="1">
      <c r="I83" s="33"/>
      <c r="J83" s="31"/>
      <c r="K83" s="35" t="s">
        <v>45</v>
      </c>
      <c r="L83" s="32"/>
      <c r="M83" s="32"/>
      <c r="N83" s="32"/>
      <c r="O83" s="32"/>
      <c r="P83" s="32"/>
      <c r="Q83" s="32"/>
      <c r="AA83" s="16"/>
      <c r="AB83" s="16"/>
    </row>
    <row r="84" spans="9:30" ht="15">
      <c r="I84" s="31"/>
      <c r="J84" s="31"/>
      <c r="K84" s="32"/>
      <c r="L84" s="32"/>
      <c r="M84" s="32"/>
      <c r="N84" s="32"/>
      <c r="O84" s="32"/>
      <c r="P84" s="32"/>
      <c r="Q84" s="32"/>
      <c r="AA84" s="16"/>
      <c r="AB84" s="16"/>
      <c r="AD84" s="16"/>
    </row>
    <row r="85" spans="1:38" ht="15.75">
      <c r="A85" s="11">
        <f>AL85</f>
        <v>70.89518668466033</v>
      </c>
      <c r="B85">
        <f>J85</f>
        <v>239</v>
      </c>
      <c r="C85" s="9">
        <f>VLOOKUP($B85,BPM!$A$1:$E$500,2,0)</f>
        <v>38</v>
      </c>
      <c r="D85" s="9">
        <f>VLOOKUP($B85,BPM!$A$1:$E$500,3,0)</f>
        <v>38</v>
      </c>
      <c r="E85" s="9">
        <f>VLOOKUP($B85,BPM!$A$1:$E$500,4,0)</f>
        <v>36</v>
      </c>
      <c r="F85" s="9">
        <f>VLOOKUP($B85,BPM!$A$1:$E$500,5,0)</f>
        <v>36</v>
      </c>
      <c r="G85" s="1"/>
      <c r="I85" s="26">
        <v>1</v>
      </c>
      <c r="J85" s="51">
        <v>239</v>
      </c>
      <c r="K85" s="51" t="s">
        <v>766</v>
      </c>
      <c r="L85" s="51" t="s">
        <v>767</v>
      </c>
      <c r="M85" s="50">
        <v>0.3645833333333333</v>
      </c>
      <c r="N85" s="50">
        <v>0.4481134259259259</v>
      </c>
      <c r="O85" s="50">
        <v>0.45873842592592595</v>
      </c>
      <c r="P85" s="50">
        <v>0.5661111111111111</v>
      </c>
      <c r="Q85" s="50">
        <v>0.5752083333333333</v>
      </c>
      <c r="R85" s="21">
        <f>TIME(HOUR(M85),MINUTE(M85),0)</f>
        <v>0.3645833333333333</v>
      </c>
      <c r="S85" s="21">
        <f>TIME(HOUR(N85),MINUTE(N85),0)</f>
        <v>0.4479166666666667</v>
      </c>
      <c r="T85" s="21">
        <f>TIME(HOUR(O85),MINUTE(O85),0)</f>
        <v>0.4583333333333333</v>
      </c>
      <c r="U85" s="21">
        <f>TIME(HOUR(P85),MINUTE(P85),0)</f>
        <v>0.5659722222222222</v>
      </c>
      <c r="V85" s="21">
        <f>TIME(HOUR(Q85),MINUTE(Q85),0)</f>
        <v>0.5750000000000001</v>
      </c>
      <c r="W85" s="22">
        <f>MAX($C$10,MINUTE(T85-S85))</f>
        <v>15</v>
      </c>
      <c r="X85" s="23">
        <f>$C$2/((S85-R85)/$E$1)</f>
        <v>9.999999999999996</v>
      </c>
      <c r="Y85" s="18">
        <f>(C85+D85)/2</f>
        <v>38</v>
      </c>
      <c r="Z85" s="18">
        <f>(X85*2-C$4)*100/(Y85)</f>
        <v>31.578947368421034</v>
      </c>
      <c r="AA85" s="18">
        <f>IF(TIME(HOUR(S85-R85),MINUTE(S85-R85),0)&gt;$F$4,"TEMPO MAX",IF(TIME(HOUR(S85-R85),MINUTE(S85-R85+$F$1*3),0)&lt;$F$3,"TEMPO MIN",""))</f>
      </c>
      <c r="AB85" s="18">
        <f>IF($F$3&gt;S85-R85,MINUTE($F$3-(S85-R85)),0)</f>
        <v>0</v>
      </c>
      <c r="AC85" s="18">
        <f>VLOOKUP(AB85,$I$2:$J$5,2,1)</f>
        <v>0</v>
      </c>
      <c r="AD85" s="24">
        <f>TIME(HOUR(N85+$C$5),MINUTE(N85+$C$5),0)</f>
        <v>0.4756944444444444</v>
      </c>
      <c r="AE85" s="22">
        <f>MAX($D$10,MINUTE(V85-U85))</f>
        <v>13</v>
      </c>
      <c r="AF85" s="23">
        <f>$D$2/((U85-AD85)/$E$1)</f>
        <v>11.076923076923075</v>
      </c>
      <c r="AG85" s="18">
        <f>(E85+F85)/2</f>
        <v>36</v>
      </c>
      <c r="AH85" s="18">
        <f>(AF85*2-$D$4)*100/(AG85)</f>
        <v>39.316239316239304</v>
      </c>
      <c r="AI85" s="18">
        <f>IF(TIME(HOUR(P85-AD85),MINUTE(P85-AD85),0)&gt;$G$4,"TEMPO MAX",IF(TIME(HOUR(P85-AD85),MINUTE(P85-AD85+$F$1*3),0)&lt;$G$3,"TEMPO MIN",""))</f>
      </c>
      <c r="AJ85" s="18">
        <f>IF($G$3&gt;U85-AD85,MINUTE($G$3-(U85-AD85)),0)</f>
        <v>0</v>
      </c>
      <c r="AK85" s="18">
        <f>VLOOKUP(AJ85,$I$2:$J$5,2,1)</f>
        <v>0</v>
      </c>
      <c r="AL85" s="25">
        <f>IF(OR(AI85&lt;&gt;"",AA85&lt;&gt;"",G85&lt;&gt;""),0,Z85+AH85-AK85-AC85)</f>
        <v>70.89518668466033</v>
      </c>
    </row>
    <row r="86" spans="1:38" ht="15.75" hidden="1">
      <c r="A86" s="11" t="e">
        <f aca="true" t="shared" si="71" ref="A86:A99">AL86</f>
        <v>#NUM!</v>
      </c>
      <c r="B86">
        <f aca="true" t="shared" si="72" ref="B86:B99">J86</f>
        <v>0</v>
      </c>
      <c r="C86" s="9" t="e">
        <f>VLOOKUP($B86,BPM!$A$1:$E$500,2,0)</f>
        <v>#N/A</v>
      </c>
      <c r="D86" s="9" t="e">
        <f>VLOOKUP($B86,BPM!$A$1:$E$500,3,0)</f>
        <v>#N/A</v>
      </c>
      <c r="E86" s="9" t="e">
        <f>VLOOKUP($B86,BPM!$A$1:$E$500,4,0)</f>
        <v>#N/A</v>
      </c>
      <c r="F86" s="9" t="e">
        <f>VLOOKUP($B86,BPM!$A$1:$E$500,5,0)</f>
        <v>#N/A</v>
      </c>
      <c r="G86" s="1"/>
      <c r="I86" s="26"/>
      <c r="J86" s="27"/>
      <c r="K86" s="28"/>
      <c r="L86" s="28"/>
      <c r="M86" s="29"/>
      <c r="N86" s="29"/>
      <c r="O86" s="29"/>
      <c r="P86" s="29"/>
      <c r="Q86" s="29"/>
      <c r="R86" s="21">
        <f aca="true" t="shared" si="73" ref="R86:R99">TIME(HOUR(M86),MINUTE(M86),0)</f>
        <v>0</v>
      </c>
      <c r="S86" s="21">
        <f aca="true" t="shared" si="74" ref="S86:S99">TIME(HOUR(N86),MINUTE(N86),0)</f>
        <v>0</v>
      </c>
      <c r="T86" s="21">
        <f aca="true" t="shared" si="75" ref="T86:T99">TIME(HOUR(O86),MINUTE(O86),0)</f>
        <v>0</v>
      </c>
      <c r="U86" s="21">
        <f aca="true" t="shared" si="76" ref="U86:U99">TIME(HOUR(P86),MINUTE(P86),0)</f>
        <v>0</v>
      </c>
      <c r="V86" s="21">
        <f aca="true" t="shared" si="77" ref="V86:V99">TIME(HOUR(Q86),MINUTE(Q86),0)</f>
        <v>0</v>
      </c>
      <c r="W86" s="22">
        <f aca="true" t="shared" si="78" ref="W86:W99">MAX($C$10,MINUTE(T86-S86))</f>
        <v>0</v>
      </c>
      <c r="X86" s="23" t="e">
        <f aca="true" t="shared" si="79" ref="X86:X99">$C$2/((S86-R86)/$E$1)</f>
        <v>#DIV/0!</v>
      </c>
      <c r="Y86" s="18" t="e">
        <f aca="true" t="shared" si="80" ref="Y86:Y99">(C86+D86)/2</f>
        <v>#N/A</v>
      </c>
      <c r="Z86" s="18" t="e">
        <f aca="true" t="shared" si="81" ref="Z86:Z99">(X86*2-C$4)*100/(Y86)</f>
        <v>#DIV/0!</v>
      </c>
      <c r="AA86" s="18" t="str">
        <f aca="true" t="shared" si="82" ref="AA86:AA99">IF(TIME(HOUR(S86-R86),MINUTE(S86-R86),0)&gt;$F$4,"TEMPO MAX",IF(TIME(HOUR(S86-R86),MINUTE(S86-R86+$F$1*3),0)&lt;$F$3,"TEMPO MIN",""))</f>
        <v>TEMPO MIN</v>
      </c>
      <c r="AB86" s="18">
        <f aca="true" t="shared" si="83" ref="AB86:AB99">IF($F$3&gt;S86-R86,MINUTE($F$3-(S86-R86)),0)</f>
        <v>0</v>
      </c>
      <c r="AC86" s="18">
        <f aca="true" t="shared" si="84" ref="AC86:AC99">VLOOKUP(AB86,$I$2:$J$5,2,1)</f>
        <v>0</v>
      </c>
      <c r="AD86" s="24">
        <f aca="true" t="shared" si="85" ref="AD86:AD99">TIME(HOUR(N86+$C$5),MINUTE(N86+$C$5),0)</f>
        <v>0.027777777777777776</v>
      </c>
      <c r="AE86" s="22">
        <f aca="true" t="shared" si="86" ref="AE86:AE99">MAX($D$10,MINUTE(V86-U86))</f>
        <v>0</v>
      </c>
      <c r="AF86" s="23">
        <f aca="true" t="shared" si="87" ref="AF86:AF99">$D$2/((U86-AD86)/$E$1)</f>
        <v>-36</v>
      </c>
      <c r="AG86" s="18" t="e">
        <f aca="true" t="shared" si="88" ref="AG86:AG99">(E86+F86)/2</f>
        <v>#N/A</v>
      </c>
      <c r="AH86" s="18" t="e">
        <f aca="true" t="shared" si="89" ref="AH86:AH99">(AF86*2-$D$4)*100/(AG86)</f>
        <v>#N/A</v>
      </c>
      <c r="AI86" s="18" t="e">
        <f aca="true" t="shared" si="90" ref="AI86:AI99">IF(TIME(HOUR(P86-AD86),MINUTE(P86-AD86),0)&gt;$G$4,"TEMPO MAX",IF(TIME(HOUR(P86-AD86),MINUTE(P86-AD86+$F$1*3),0)&lt;$G$3,"TEMPO MIN",""))</f>
        <v>#NUM!</v>
      </c>
      <c r="AJ86" s="18">
        <f aca="true" t="shared" si="91" ref="AJ86:AJ99">IF($G$3&gt;U86-AD86,MINUTE($G$3-(U86-AD86)),0)</f>
        <v>50</v>
      </c>
      <c r="AK86" s="18">
        <f aca="true" t="shared" si="92" ref="AK86:AK99">VLOOKUP(AJ86,$I$2:$J$5,2,1)</f>
        <v>6</v>
      </c>
      <c r="AL86" s="25" t="e">
        <f aca="true" t="shared" si="93" ref="AL86:AL99">IF(OR(AI86&lt;&gt;"",AA86&lt;&gt;"",G86&lt;&gt;""),0,Z86+AH86-AK86-AC86)</f>
        <v>#NUM!</v>
      </c>
    </row>
    <row r="87" spans="1:38" ht="15.75" hidden="1">
      <c r="A87" s="11" t="e">
        <f t="shared" si="71"/>
        <v>#NUM!</v>
      </c>
      <c r="B87">
        <f t="shared" si="72"/>
        <v>0</v>
      </c>
      <c r="C87" s="9" t="e">
        <f>VLOOKUP($B87,BPM!$A$1:$E$500,2,0)</f>
        <v>#N/A</v>
      </c>
      <c r="D87" s="9" t="e">
        <f>VLOOKUP($B87,BPM!$A$1:$E$500,3,0)</f>
        <v>#N/A</v>
      </c>
      <c r="E87" s="9" t="e">
        <f>VLOOKUP($B87,BPM!$A$1:$E$500,4,0)</f>
        <v>#N/A</v>
      </c>
      <c r="F87" s="9" t="e">
        <f>VLOOKUP($B87,BPM!$A$1:$E$500,5,0)</f>
        <v>#N/A</v>
      </c>
      <c r="G87" s="1"/>
      <c r="I87" s="26"/>
      <c r="J87" s="27"/>
      <c r="K87" s="28"/>
      <c r="L87" s="28"/>
      <c r="M87" s="29"/>
      <c r="N87" s="29"/>
      <c r="O87" s="29"/>
      <c r="P87" s="29"/>
      <c r="Q87" s="29"/>
      <c r="R87" s="21">
        <f t="shared" si="73"/>
        <v>0</v>
      </c>
      <c r="S87" s="21">
        <f t="shared" si="74"/>
        <v>0</v>
      </c>
      <c r="T87" s="21">
        <f t="shared" si="75"/>
        <v>0</v>
      </c>
      <c r="U87" s="21">
        <f t="shared" si="76"/>
        <v>0</v>
      </c>
      <c r="V87" s="21">
        <f t="shared" si="77"/>
        <v>0</v>
      </c>
      <c r="W87" s="22">
        <f t="shared" si="78"/>
        <v>0</v>
      </c>
      <c r="X87" s="23" t="e">
        <f t="shared" si="79"/>
        <v>#DIV/0!</v>
      </c>
      <c r="Y87" s="18" t="e">
        <f t="shared" si="80"/>
        <v>#N/A</v>
      </c>
      <c r="Z87" s="18" t="e">
        <f t="shared" si="81"/>
        <v>#DIV/0!</v>
      </c>
      <c r="AA87" s="18" t="str">
        <f t="shared" si="82"/>
        <v>TEMPO MIN</v>
      </c>
      <c r="AB87" s="18">
        <f t="shared" si="83"/>
        <v>0</v>
      </c>
      <c r="AC87" s="18">
        <f t="shared" si="84"/>
        <v>0</v>
      </c>
      <c r="AD87" s="24">
        <f t="shared" si="85"/>
        <v>0.027777777777777776</v>
      </c>
      <c r="AE87" s="22">
        <f t="shared" si="86"/>
        <v>0</v>
      </c>
      <c r="AF87" s="23">
        <f t="shared" si="87"/>
        <v>-36</v>
      </c>
      <c r="AG87" s="18" t="e">
        <f t="shared" si="88"/>
        <v>#N/A</v>
      </c>
      <c r="AH87" s="18" t="e">
        <f t="shared" si="89"/>
        <v>#N/A</v>
      </c>
      <c r="AI87" s="18" t="e">
        <f t="shared" si="90"/>
        <v>#NUM!</v>
      </c>
      <c r="AJ87" s="18">
        <f t="shared" si="91"/>
        <v>50</v>
      </c>
      <c r="AK87" s="18">
        <f t="shared" si="92"/>
        <v>6</v>
      </c>
      <c r="AL87" s="25" t="e">
        <f t="shared" si="93"/>
        <v>#NUM!</v>
      </c>
    </row>
    <row r="88" spans="1:38" ht="15.75" hidden="1">
      <c r="A88" s="11" t="e">
        <f t="shared" si="71"/>
        <v>#NUM!</v>
      </c>
      <c r="B88">
        <f t="shared" si="72"/>
        <v>0</v>
      </c>
      <c r="C88" s="9" t="e">
        <f>VLOOKUP($B88,BPM!$A$1:$E$500,2,0)</f>
        <v>#N/A</v>
      </c>
      <c r="D88" s="9" t="e">
        <f>VLOOKUP($B88,BPM!$A$1:$E$500,3,0)</f>
        <v>#N/A</v>
      </c>
      <c r="E88" s="9" t="e">
        <f>VLOOKUP($B88,BPM!$A$1:$E$500,4,0)</f>
        <v>#N/A</v>
      </c>
      <c r="F88" s="9" t="e">
        <f>VLOOKUP($B88,BPM!$A$1:$E$500,5,0)</f>
        <v>#N/A</v>
      </c>
      <c r="G88" s="1"/>
      <c r="I88" s="26"/>
      <c r="J88" s="27"/>
      <c r="K88" s="28"/>
      <c r="L88" s="28"/>
      <c r="M88" s="29"/>
      <c r="N88" s="29"/>
      <c r="O88" s="29"/>
      <c r="P88" s="29"/>
      <c r="Q88" s="29"/>
      <c r="R88" s="21">
        <f t="shared" si="73"/>
        <v>0</v>
      </c>
      <c r="S88" s="21">
        <f t="shared" si="74"/>
        <v>0</v>
      </c>
      <c r="T88" s="21">
        <f t="shared" si="75"/>
        <v>0</v>
      </c>
      <c r="U88" s="21">
        <f t="shared" si="76"/>
        <v>0</v>
      </c>
      <c r="V88" s="21">
        <f t="shared" si="77"/>
        <v>0</v>
      </c>
      <c r="W88" s="22">
        <f t="shared" si="78"/>
        <v>0</v>
      </c>
      <c r="X88" s="23" t="e">
        <f t="shared" si="79"/>
        <v>#DIV/0!</v>
      </c>
      <c r="Y88" s="18" t="e">
        <f t="shared" si="80"/>
        <v>#N/A</v>
      </c>
      <c r="Z88" s="18" t="e">
        <f t="shared" si="81"/>
        <v>#DIV/0!</v>
      </c>
      <c r="AA88" s="18" t="str">
        <f t="shared" si="82"/>
        <v>TEMPO MIN</v>
      </c>
      <c r="AB88" s="18">
        <f t="shared" si="83"/>
        <v>0</v>
      </c>
      <c r="AC88" s="18">
        <f t="shared" si="84"/>
        <v>0</v>
      </c>
      <c r="AD88" s="24">
        <f t="shared" si="85"/>
        <v>0.027777777777777776</v>
      </c>
      <c r="AE88" s="22">
        <f t="shared" si="86"/>
        <v>0</v>
      </c>
      <c r="AF88" s="23">
        <f t="shared" si="87"/>
        <v>-36</v>
      </c>
      <c r="AG88" s="18" t="e">
        <f t="shared" si="88"/>
        <v>#N/A</v>
      </c>
      <c r="AH88" s="18" t="e">
        <f t="shared" si="89"/>
        <v>#N/A</v>
      </c>
      <c r="AI88" s="18" t="e">
        <f t="shared" si="90"/>
        <v>#NUM!</v>
      </c>
      <c r="AJ88" s="18">
        <f t="shared" si="91"/>
        <v>50</v>
      </c>
      <c r="AK88" s="18">
        <f t="shared" si="92"/>
        <v>6</v>
      </c>
      <c r="AL88" s="25" t="e">
        <f t="shared" si="93"/>
        <v>#NUM!</v>
      </c>
    </row>
    <row r="89" spans="1:38" ht="15.75" hidden="1">
      <c r="A89" s="11" t="e">
        <f t="shared" si="71"/>
        <v>#NUM!</v>
      </c>
      <c r="B89">
        <f t="shared" si="72"/>
        <v>0</v>
      </c>
      <c r="C89" s="9" t="e">
        <f>VLOOKUP($B89,BPM!$A$1:$E$500,2,0)</f>
        <v>#N/A</v>
      </c>
      <c r="D89" s="9" t="e">
        <f>VLOOKUP($B89,BPM!$A$1:$E$500,3,0)</f>
        <v>#N/A</v>
      </c>
      <c r="E89" s="9" t="e">
        <f>VLOOKUP($B89,BPM!$A$1:$E$500,4,0)</f>
        <v>#N/A</v>
      </c>
      <c r="F89" s="9" t="e">
        <f>VLOOKUP($B89,BPM!$A$1:$E$500,5,0)</f>
        <v>#N/A</v>
      </c>
      <c r="G89" s="1"/>
      <c r="I89" s="26"/>
      <c r="J89" s="27"/>
      <c r="K89" s="28"/>
      <c r="L89" s="28"/>
      <c r="M89" s="29"/>
      <c r="N89" s="29"/>
      <c r="O89" s="29"/>
      <c r="P89" s="29"/>
      <c r="Q89" s="29"/>
      <c r="R89" s="21">
        <f t="shared" si="73"/>
        <v>0</v>
      </c>
      <c r="S89" s="21">
        <f t="shared" si="74"/>
        <v>0</v>
      </c>
      <c r="T89" s="21">
        <f t="shared" si="75"/>
        <v>0</v>
      </c>
      <c r="U89" s="21">
        <f t="shared" si="76"/>
        <v>0</v>
      </c>
      <c r="V89" s="21">
        <f t="shared" si="77"/>
        <v>0</v>
      </c>
      <c r="W89" s="22">
        <f t="shared" si="78"/>
        <v>0</v>
      </c>
      <c r="X89" s="23" t="e">
        <f t="shared" si="79"/>
        <v>#DIV/0!</v>
      </c>
      <c r="Y89" s="18" t="e">
        <f t="shared" si="80"/>
        <v>#N/A</v>
      </c>
      <c r="Z89" s="18" t="e">
        <f t="shared" si="81"/>
        <v>#DIV/0!</v>
      </c>
      <c r="AA89" s="18" t="str">
        <f t="shared" si="82"/>
        <v>TEMPO MIN</v>
      </c>
      <c r="AB89" s="18">
        <f t="shared" si="83"/>
        <v>0</v>
      </c>
      <c r="AC89" s="18">
        <f t="shared" si="84"/>
        <v>0</v>
      </c>
      <c r="AD89" s="24">
        <f t="shared" si="85"/>
        <v>0.027777777777777776</v>
      </c>
      <c r="AE89" s="22">
        <f t="shared" si="86"/>
        <v>0</v>
      </c>
      <c r="AF89" s="23">
        <f t="shared" si="87"/>
        <v>-36</v>
      </c>
      <c r="AG89" s="18" t="e">
        <f t="shared" si="88"/>
        <v>#N/A</v>
      </c>
      <c r="AH89" s="18" t="e">
        <f t="shared" si="89"/>
        <v>#N/A</v>
      </c>
      <c r="AI89" s="18" t="e">
        <f t="shared" si="90"/>
        <v>#NUM!</v>
      </c>
      <c r="AJ89" s="18">
        <f t="shared" si="91"/>
        <v>50</v>
      </c>
      <c r="AK89" s="18">
        <f t="shared" si="92"/>
        <v>6</v>
      </c>
      <c r="AL89" s="25" t="e">
        <f t="shared" si="93"/>
        <v>#NUM!</v>
      </c>
    </row>
    <row r="90" spans="1:38" ht="15.75" hidden="1">
      <c r="A90" s="11" t="e">
        <f t="shared" si="71"/>
        <v>#NUM!</v>
      </c>
      <c r="B90">
        <f t="shared" si="72"/>
        <v>0</v>
      </c>
      <c r="C90" s="9" t="e">
        <f>VLOOKUP($B90,BPM!$A$1:$E$500,2,0)</f>
        <v>#N/A</v>
      </c>
      <c r="D90" s="9" t="e">
        <f>VLOOKUP($B90,BPM!$A$1:$E$500,3,0)</f>
        <v>#N/A</v>
      </c>
      <c r="E90" s="9" t="e">
        <f>VLOOKUP($B90,BPM!$A$1:$E$500,4,0)</f>
        <v>#N/A</v>
      </c>
      <c r="F90" s="9" t="e">
        <f>VLOOKUP($B90,BPM!$A$1:$E$500,5,0)</f>
        <v>#N/A</v>
      </c>
      <c r="G90" s="1"/>
      <c r="I90" s="26"/>
      <c r="J90" s="27"/>
      <c r="K90" s="28"/>
      <c r="L90" s="28"/>
      <c r="M90" s="29"/>
      <c r="N90" s="29"/>
      <c r="O90" s="29"/>
      <c r="P90" s="29"/>
      <c r="Q90" s="29"/>
      <c r="R90" s="21">
        <f t="shared" si="73"/>
        <v>0</v>
      </c>
      <c r="S90" s="21">
        <f t="shared" si="74"/>
        <v>0</v>
      </c>
      <c r="T90" s="21">
        <f t="shared" si="75"/>
        <v>0</v>
      </c>
      <c r="U90" s="21">
        <f t="shared" si="76"/>
        <v>0</v>
      </c>
      <c r="V90" s="21">
        <f t="shared" si="77"/>
        <v>0</v>
      </c>
      <c r="W90" s="22">
        <f t="shared" si="78"/>
        <v>0</v>
      </c>
      <c r="X90" s="23" t="e">
        <f t="shared" si="79"/>
        <v>#DIV/0!</v>
      </c>
      <c r="Y90" s="18" t="e">
        <f t="shared" si="80"/>
        <v>#N/A</v>
      </c>
      <c r="Z90" s="18" t="e">
        <f t="shared" si="81"/>
        <v>#DIV/0!</v>
      </c>
      <c r="AA90" s="18" t="str">
        <f t="shared" si="82"/>
        <v>TEMPO MIN</v>
      </c>
      <c r="AB90" s="18">
        <f t="shared" si="83"/>
        <v>0</v>
      </c>
      <c r="AC90" s="18">
        <f t="shared" si="84"/>
        <v>0</v>
      </c>
      <c r="AD90" s="24">
        <f t="shared" si="85"/>
        <v>0.027777777777777776</v>
      </c>
      <c r="AE90" s="22">
        <f t="shared" si="86"/>
        <v>0</v>
      </c>
      <c r="AF90" s="23">
        <f t="shared" si="87"/>
        <v>-36</v>
      </c>
      <c r="AG90" s="18" t="e">
        <f t="shared" si="88"/>
        <v>#N/A</v>
      </c>
      <c r="AH90" s="18" t="e">
        <f t="shared" si="89"/>
        <v>#N/A</v>
      </c>
      <c r="AI90" s="18" t="e">
        <f t="shared" si="90"/>
        <v>#NUM!</v>
      </c>
      <c r="AJ90" s="18">
        <f t="shared" si="91"/>
        <v>50</v>
      </c>
      <c r="AK90" s="18">
        <f t="shared" si="92"/>
        <v>6</v>
      </c>
      <c r="AL90" s="25" t="e">
        <f t="shared" si="93"/>
        <v>#NUM!</v>
      </c>
    </row>
    <row r="91" spans="1:38" ht="15.75" hidden="1">
      <c r="A91" s="11" t="e">
        <f t="shared" si="71"/>
        <v>#NUM!</v>
      </c>
      <c r="B91">
        <f t="shared" si="72"/>
        <v>0</v>
      </c>
      <c r="C91" s="9" t="e">
        <f>VLOOKUP($B91,BPM!$A$1:$E$500,2,0)</f>
        <v>#N/A</v>
      </c>
      <c r="D91" s="9" t="e">
        <f>VLOOKUP($B91,BPM!$A$1:$E$500,3,0)</f>
        <v>#N/A</v>
      </c>
      <c r="E91" s="9" t="e">
        <f>VLOOKUP($B91,BPM!$A$1:$E$500,4,0)</f>
        <v>#N/A</v>
      </c>
      <c r="F91" s="9" t="e">
        <f>VLOOKUP($B91,BPM!$A$1:$E$500,5,0)</f>
        <v>#N/A</v>
      </c>
      <c r="G91" s="1"/>
      <c r="I91" s="26"/>
      <c r="J91" s="27"/>
      <c r="K91" s="28"/>
      <c r="L91" s="28"/>
      <c r="M91" s="29"/>
      <c r="N91" s="29"/>
      <c r="O91" s="29"/>
      <c r="P91" s="29"/>
      <c r="Q91" s="29"/>
      <c r="R91" s="21">
        <f t="shared" si="73"/>
        <v>0</v>
      </c>
      <c r="S91" s="21">
        <f t="shared" si="74"/>
        <v>0</v>
      </c>
      <c r="T91" s="21">
        <f t="shared" si="75"/>
        <v>0</v>
      </c>
      <c r="U91" s="21">
        <f t="shared" si="76"/>
        <v>0</v>
      </c>
      <c r="V91" s="21">
        <f t="shared" si="77"/>
        <v>0</v>
      </c>
      <c r="W91" s="22">
        <f t="shared" si="78"/>
        <v>0</v>
      </c>
      <c r="X91" s="23" t="e">
        <f t="shared" si="79"/>
        <v>#DIV/0!</v>
      </c>
      <c r="Y91" s="18" t="e">
        <f t="shared" si="80"/>
        <v>#N/A</v>
      </c>
      <c r="Z91" s="18" t="e">
        <f t="shared" si="81"/>
        <v>#DIV/0!</v>
      </c>
      <c r="AA91" s="18" t="str">
        <f t="shared" si="82"/>
        <v>TEMPO MIN</v>
      </c>
      <c r="AB91" s="18">
        <f t="shared" si="83"/>
        <v>0</v>
      </c>
      <c r="AC91" s="18">
        <f t="shared" si="84"/>
        <v>0</v>
      </c>
      <c r="AD91" s="24">
        <f t="shared" si="85"/>
        <v>0.027777777777777776</v>
      </c>
      <c r="AE91" s="22">
        <f t="shared" si="86"/>
        <v>0</v>
      </c>
      <c r="AF91" s="23">
        <f t="shared" si="87"/>
        <v>-36</v>
      </c>
      <c r="AG91" s="18" t="e">
        <f t="shared" si="88"/>
        <v>#N/A</v>
      </c>
      <c r="AH91" s="18" t="e">
        <f t="shared" si="89"/>
        <v>#N/A</v>
      </c>
      <c r="AI91" s="18" t="e">
        <f t="shared" si="90"/>
        <v>#NUM!</v>
      </c>
      <c r="AJ91" s="18">
        <f t="shared" si="91"/>
        <v>50</v>
      </c>
      <c r="AK91" s="18">
        <f t="shared" si="92"/>
        <v>6</v>
      </c>
      <c r="AL91" s="25" t="e">
        <f t="shared" si="93"/>
        <v>#NUM!</v>
      </c>
    </row>
    <row r="92" spans="1:38" ht="15.75" hidden="1">
      <c r="A92" s="11" t="e">
        <f t="shared" si="71"/>
        <v>#NUM!</v>
      </c>
      <c r="B92">
        <f t="shared" si="72"/>
        <v>0</v>
      </c>
      <c r="C92" s="9" t="e">
        <f>VLOOKUP($B92,BPM!$A$1:$E$500,2,0)</f>
        <v>#N/A</v>
      </c>
      <c r="D92" s="9" t="e">
        <f>VLOOKUP($B92,BPM!$A$1:$E$500,3,0)</f>
        <v>#N/A</v>
      </c>
      <c r="E92" s="9" t="e">
        <f>VLOOKUP($B92,BPM!$A$1:$E$500,4,0)</f>
        <v>#N/A</v>
      </c>
      <c r="F92" s="9" t="e">
        <f>VLOOKUP($B92,BPM!$A$1:$E$500,5,0)</f>
        <v>#N/A</v>
      </c>
      <c r="G92" s="1"/>
      <c r="I92" s="26"/>
      <c r="J92" s="27"/>
      <c r="K92" s="28"/>
      <c r="L92" s="28"/>
      <c r="M92" s="29"/>
      <c r="N92" s="29"/>
      <c r="O92" s="29"/>
      <c r="P92" s="29"/>
      <c r="Q92" s="29"/>
      <c r="R92" s="21">
        <f t="shared" si="73"/>
        <v>0</v>
      </c>
      <c r="S92" s="21">
        <f t="shared" si="74"/>
        <v>0</v>
      </c>
      <c r="T92" s="21">
        <f t="shared" si="75"/>
        <v>0</v>
      </c>
      <c r="U92" s="21">
        <f t="shared" si="76"/>
        <v>0</v>
      </c>
      <c r="V92" s="21">
        <f t="shared" si="77"/>
        <v>0</v>
      </c>
      <c r="W92" s="22">
        <f t="shared" si="78"/>
        <v>0</v>
      </c>
      <c r="X92" s="23" t="e">
        <f t="shared" si="79"/>
        <v>#DIV/0!</v>
      </c>
      <c r="Y92" s="18" t="e">
        <f t="shared" si="80"/>
        <v>#N/A</v>
      </c>
      <c r="Z92" s="18" t="e">
        <f t="shared" si="81"/>
        <v>#DIV/0!</v>
      </c>
      <c r="AA92" s="18" t="str">
        <f t="shared" si="82"/>
        <v>TEMPO MIN</v>
      </c>
      <c r="AB92" s="18">
        <f t="shared" si="83"/>
        <v>0</v>
      </c>
      <c r="AC92" s="18">
        <f t="shared" si="84"/>
        <v>0</v>
      </c>
      <c r="AD92" s="24">
        <f t="shared" si="85"/>
        <v>0.027777777777777776</v>
      </c>
      <c r="AE92" s="22">
        <f t="shared" si="86"/>
        <v>0</v>
      </c>
      <c r="AF92" s="23">
        <f t="shared" si="87"/>
        <v>-36</v>
      </c>
      <c r="AG92" s="18" t="e">
        <f t="shared" si="88"/>
        <v>#N/A</v>
      </c>
      <c r="AH92" s="18" t="e">
        <f t="shared" si="89"/>
        <v>#N/A</v>
      </c>
      <c r="AI92" s="18" t="e">
        <f t="shared" si="90"/>
        <v>#NUM!</v>
      </c>
      <c r="AJ92" s="18">
        <f t="shared" si="91"/>
        <v>50</v>
      </c>
      <c r="AK92" s="18">
        <f t="shared" si="92"/>
        <v>6</v>
      </c>
      <c r="AL92" s="25" t="e">
        <f t="shared" si="93"/>
        <v>#NUM!</v>
      </c>
    </row>
    <row r="93" spans="1:38" ht="15.75" hidden="1">
      <c r="A93" s="11" t="e">
        <f t="shared" si="71"/>
        <v>#NUM!</v>
      </c>
      <c r="B93">
        <f t="shared" si="72"/>
        <v>0</v>
      </c>
      <c r="C93" s="9" t="e">
        <f>VLOOKUP($B93,BPM!$A$1:$E$500,2,0)</f>
        <v>#N/A</v>
      </c>
      <c r="D93" s="9" t="e">
        <f>VLOOKUP($B93,BPM!$A$1:$E$500,3,0)</f>
        <v>#N/A</v>
      </c>
      <c r="E93" s="9" t="e">
        <f>VLOOKUP($B93,BPM!$A$1:$E$500,4,0)</f>
        <v>#N/A</v>
      </c>
      <c r="F93" s="9" t="e">
        <f>VLOOKUP($B93,BPM!$A$1:$E$500,5,0)</f>
        <v>#N/A</v>
      </c>
      <c r="G93" s="1"/>
      <c r="I93" s="26"/>
      <c r="J93" s="27"/>
      <c r="K93" s="28"/>
      <c r="L93" s="28"/>
      <c r="M93" s="29"/>
      <c r="N93" s="29"/>
      <c r="O93" s="29"/>
      <c r="P93" s="29"/>
      <c r="Q93" s="29"/>
      <c r="R93" s="21">
        <f t="shared" si="73"/>
        <v>0</v>
      </c>
      <c r="S93" s="21">
        <f t="shared" si="74"/>
        <v>0</v>
      </c>
      <c r="T93" s="21">
        <f t="shared" si="75"/>
        <v>0</v>
      </c>
      <c r="U93" s="21">
        <f t="shared" si="76"/>
        <v>0</v>
      </c>
      <c r="V93" s="21">
        <f t="shared" si="77"/>
        <v>0</v>
      </c>
      <c r="W93" s="22">
        <f t="shared" si="78"/>
        <v>0</v>
      </c>
      <c r="X93" s="23" t="e">
        <f t="shared" si="79"/>
        <v>#DIV/0!</v>
      </c>
      <c r="Y93" s="18" t="e">
        <f t="shared" si="80"/>
        <v>#N/A</v>
      </c>
      <c r="Z93" s="18" t="e">
        <f t="shared" si="81"/>
        <v>#DIV/0!</v>
      </c>
      <c r="AA93" s="18" t="str">
        <f t="shared" si="82"/>
        <v>TEMPO MIN</v>
      </c>
      <c r="AB93" s="18">
        <f t="shared" si="83"/>
        <v>0</v>
      </c>
      <c r="AC93" s="18">
        <f t="shared" si="84"/>
        <v>0</v>
      </c>
      <c r="AD93" s="24">
        <f t="shared" si="85"/>
        <v>0.027777777777777776</v>
      </c>
      <c r="AE93" s="22">
        <f t="shared" si="86"/>
        <v>0</v>
      </c>
      <c r="AF93" s="23">
        <f t="shared" si="87"/>
        <v>-36</v>
      </c>
      <c r="AG93" s="18" t="e">
        <f t="shared" si="88"/>
        <v>#N/A</v>
      </c>
      <c r="AH93" s="18" t="e">
        <f t="shared" si="89"/>
        <v>#N/A</v>
      </c>
      <c r="AI93" s="18" t="e">
        <f t="shared" si="90"/>
        <v>#NUM!</v>
      </c>
      <c r="AJ93" s="18">
        <f t="shared" si="91"/>
        <v>50</v>
      </c>
      <c r="AK93" s="18">
        <f t="shared" si="92"/>
        <v>6</v>
      </c>
      <c r="AL93" s="25" t="e">
        <f t="shared" si="93"/>
        <v>#NUM!</v>
      </c>
    </row>
    <row r="94" spans="1:38" ht="15.75" hidden="1">
      <c r="A94" s="11" t="e">
        <f t="shared" si="71"/>
        <v>#NUM!</v>
      </c>
      <c r="B94">
        <f t="shared" si="72"/>
        <v>0</v>
      </c>
      <c r="C94" s="9" t="e">
        <f>VLOOKUP($B94,BPM!$A$1:$E$500,2,0)</f>
        <v>#N/A</v>
      </c>
      <c r="D94" s="9" t="e">
        <f>VLOOKUP($B94,BPM!$A$1:$E$500,3,0)</f>
        <v>#N/A</v>
      </c>
      <c r="E94" s="9" t="e">
        <f>VLOOKUP($B94,BPM!$A$1:$E$500,4,0)</f>
        <v>#N/A</v>
      </c>
      <c r="F94" s="9" t="e">
        <f>VLOOKUP($B94,BPM!$A$1:$E$500,5,0)</f>
        <v>#N/A</v>
      </c>
      <c r="G94" s="1"/>
      <c r="I94" s="26"/>
      <c r="J94" s="27"/>
      <c r="K94" s="28"/>
      <c r="L94" s="28"/>
      <c r="M94" s="29"/>
      <c r="N94" s="29"/>
      <c r="O94" s="29"/>
      <c r="P94" s="29"/>
      <c r="Q94" s="29"/>
      <c r="R94" s="21">
        <f t="shared" si="73"/>
        <v>0</v>
      </c>
      <c r="S94" s="21">
        <f t="shared" si="74"/>
        <v>0</v>
      </c>
      <c r="T94" s="21">
        <f t="shared" si="75"/>
        <v>0</v>
      </c>
      <c r="U94" s="21">
        <f t="shared" si="76"/>
        <v>0</v>
      </c>
      <c r="V94" s="21">
        <f t="shared" si="77"/>
        <v>0</v>
      </c>
      <c r="W94" s="22">
        <f t="shared" si="78"/>
        <v>0</v>
      </c>
      <c r="X94" s="23" t="e">
        <f t="shared" si="79"/>
        <v>#DIV/0!</v>
      </c>
      <c r="Y94" s="18" t="e">
        <f t="shared" si="80"/>
        <v>#N/A</v>
      </c>
      <c r="Z94" s="18" t="e">
        <f t="shared" si="81"/>
        <v>#DIV/0!</v>
      </c>
      <c r="AA94" s="18" t="str">
        <f t="shared" si="82"/>
        <v>TEMPO MIN</v>
      </c>
      <c r="AB94" s="18">
        <f t="shared" si="83"/>
        <v>0</v>
      </c>
      <c r="AC94" s="18">
        <f t="shared" si="84"/>
        <v>0</v>
      </c>
      <c r="AD94" s="24">
        <f t="shared" si="85"/>
        <v>0.027777777777777776</v>
      </c>
      <c r="AE94" s="22">
        <f t="shared" si="86"/>
        <v>0</v>
      </c>
      <c r="AF94" s="23">
        <f t="shared" si="87"/>
        <v>-36</v>
      </c>
      <c r="AG94" s="18" t="e">
        <f t="shared" si="88"/>
        <v>#N/A</v>
      </c>
      <c r="AH94" s="18" t="e">
        <f t="shared" si="89"/>
        <v>#N/A</v>
      </c>
      <c r="AI94" s="18" t="e">
        <f t="shared" si="90"/>
        <v>#NUM!</v>
      </c>
      <c r="AJ94" s="18">
        <f t="shared" si="91"/>
        <v>50</v>
      </c>
      <c r="AK94" s="18">
        <f t="shared" si="92"/>
        <v>6</v>
      </c>
      <c r="AL94" s="25" t="e">
        <f t="shared" si="93"/>
        <v>#NUM!</v>
      </c>
    </row>
    <row r="95" spans="1:38" ht="15.75" hidden="1">
      <c r="A95" s="11" t="e">
        <f t="shared" si="71"/>
        <v>#NUM!</v>
      </c>
      <c r="B95">
        <f t="shared" si="72"/>
        <v>0</v>
      </c>
      <c r="C95" s="9" t="e">
        <f>VLOOKUP($B95,BPM!$A$1:$E$500,2,0)</f>
        <v>#N/A</v>
      </c>
      <c r="D95" s="9" t="e">
        <f>VLOOKUP($B95,BPM!$A$1:$E$500,3,0)</f>
        <v>#N/A</v>
      </c>
      <c r="E95" s="9" t="e">
        <f>VLOOKUP($B95,BPM!$A$1:$E$500,4,0)</f>
        <v>#N/A</v>
      </c>
      <c r="F95" s="9" t="e">
        <f>VLOOKUP($B95,BPM!$A$1:$E$500,5,0)</f>
        <v>#N/A</v>
      </c>
      <c r="G95" s="1"/>
      <c r="I95" s="26"/>
      <c r="J95" s="27"/>
      <c r="K95" s="28"/>
      <c r="L95" s="28"/>
      <c r="M95" s="29"/>
      <c r="N95" s="29"/>
      <c r="O95" s="29"/>
      <c r="P95" s="29"/>
      <c r="Q95" s="29"/>
      <c r="R95" s="21">
        <f t="shared" si="73"/>
        <v>0</v>
      </c>
      <c r="S95" s="21">
        <f t="shared" si="74"/>
        <v>0</v>
      </c>
      <c r="T95" s="21">
        <f t="shared" si="75"/>
        <v>0</v>
      </c>
      <c r="U95" s="21">
        <f t="shared" si="76"/>
        <v>0</v>
      </c>
      <c r="V95" s="21">
        <f t="shared" si="77"/>
        <v>0</v>
      </c>
      <c r="W95" s="22">
        <f t="shared" si="78"/>
        <v>0</v>
      </c>
      <c r="X95" s="23" t="e">
        <f t="shared" si="79"/>
        <v>#DIV/0!</v>
      </c>
      <c r="Y95" s="18" t="e">
        <f t="shared" si="80"/>
        <v>#N/A</v>
      </c>
      <c r="Z95" s="18" t="e">
        <f t="shared" si="81"/>
        <v>#DIV/0!</v>
      </c>
      <c r="AA95" s="18" t="str">
        <f t="shared" si="82"/>
        <v>TEMPO MIN</v>
      </c>
      <c r="AB95" s="18">
        <f t="shared" si="83"/>
        <v>0</v>
      </c>
      <c r="AC95" s="18">
        <f t="shared" si="84"/>
        <v>0</v>
      </c>
      <c r="AD95" s="24">
        <f t="shared" si="85"/>
        <v>0.027777777777777776</v>
      </c>
      <c r="AE95" s="22">
        <f t="shared" si="86"/>
        <v>0</v>
      </c>
      <c r="AF95" s="23">
        <f t="shared" si="87"/>
        <v>-36</v>
      </c>
      <c r="AG95" s="18" t="e">
        <f t="shared" si="88"/>
        <v>#N/A</v>
      </c>
      <c r="AH95" s="18" t="e">
        <f t="shared" si="89"/>
        <v>#N/A</v>
      </c>
      <c r="AI95" s="18" t="e">
        <f t="shared" si="90"/>
        <v>#NUM!</v>
      </c>
      <c r="AJ95" s="18">
        <f t="shared" si="91"/>
        <v>50</v>
      </c>
      <c r="AK95" s="18">
        <f t="shared" si="92"/>
        <v>6</v>
      </c>
      <c r="AL95" s="25" t="e">
        <f t="shared" si="93"/>
        <v>#NUM!</v>
      </c>
    </row>
    <row r="96" spans="1:38" ht="15.75" hidden="1">
      <c r="A96" s="11" t="e">
        <f t="shared" si="71"/>
        <v>#NUM!</v>
      </c>
      <c r="B96">
        <f t="shared" si="72"/>
        <v>0</v>
      </c>
      <c r="C96" s="9" t="e">
        <f>VLOOKUP($B96,BPM!$A$1:$E$500,2,0)</f>
        <v>#N/A</v>
      </c>
      <c r="D96" s="9" t="e">
        <f>VLOOKUP($B96,BPM!$A$1:$E$500,3,0)</f>
        <v>#N/A</v>
      </c>
      <c r="E96" s="9" t="e">
        <f>VLOOKUP($B96,BPM!$A$1:$E$500,4,0)</f>
        <v>#N/A</v>
      </c>
      <c r="F96" s="9" t="e">
        <f>VLOOKUP($B96,BPM!$A$1:$E$500,5,0)</f>
        <v>#N/A</v>
      </c>
      <c r="G96" s="1"/>
      <c r="I96" s="26"/>
      <c r="J96" s="27"/>
      <c r="K96" s="28"/>
      <c r="L96" s="28"/>
      <c r="M96" s="29"/>
      <c r="N96" s="29"/>
      <c r="O96" s="29"/>
      <c r="P96" s="29"/>
      <c r="Q96" s="29"/>
      <c r="R96" s="21">
        <f t="shared" si="73"/>
        <v>0</v>
      </c>
      <c r="S96" s="21">
        <f t="shared" si="74"/>
        <v>0</v>
      </c>
      <c r="T96" s="21">
        <f t="shared" si="75"/>
        <v>0</v>
      </c>
      <c r="U96" s="21">
        <f t="shared" si="76"/>
        <v>0</v>
      </c>
      <c r="V96" s="21">
        <f t="shared" si="77"/>
        <v>0</v>
      </c>
      <c r="W96" s="22">
        <f t="shared" si="78"/>
        <v>0</v>
      </c>
      <c r="X96" s="23" t="e">
        <f t="shared" si="79"/>
        <v>#DIV/0!</v>
      </c>
      <c r="Y96" s="18" t="e">
        <f t="shared" si="80"/>
        <v>#N/A</v>
      </c>
      <c r="Z96" s="18" t="e">
        <f t="shared" si="81"/>
        <v>#DIV/0!</v>
      </c>
      <c r="AA96" s="18" t="str">
        <f t="shared" si="82"/>
        <v>TEMPO MIN</v>
      </c>
      <c r="AB96" s="18">
        <f t="shared" si="83"/>
        <v>0</v>
      </c>
      <c r="AC96" s="18">
        <f t="shared" si="84"/>
        <v>0</v>
      </c>
      <c r="AD96" s="24">
        <f t="shared" si="85"/>
        <v>0.027777777777777776</v>
      </c>
      <c r="AE96" s="22">
        <f t="shared" si="86"/>
        <v>0</v>
      </c>
      <c r="AF96" s="23">
        <f t="shared" si="87"/>
        <v>-36</v>
      </c>
      <c r="AG96" s="18" t="e">
        <f t="shared" si="88"/>
        <v>#N/A</v>
      </c>
      <c r="AH96" s="18" t="e">
        <f t="shared" si="89"/>
        <v>#N/A</v>
      </c>
      <c r="AI96" s="18" t="e">
        <f t="shared" si="90"/>
        <v>#NUM!</v>
      </c>
      <c r="AJ96" s="18">
        <f t="shared" si="91"/>
        <v>50</v>
      </c>
      <c r="AK96" s="18">
        <f t="shared" si="92"/>
        <v>6</v>
      </c>
      <c r="AL96" s="25" t="e">
        <f t="shared" si="93"/>
        <v>#NUM!</v>
      </c>
    </row>
    <row r="97" spans="1:38" ht="15.75" hidden="1">
      <c r="A97" s="11" t="e">
        <f t="shared" si="71"/>
        <v>#NUM!</v>
      </c>
      <c r="B97">
        <f t="shared" si="72"/>
        <v>0</v>
      </c>
      <c r="C97" s="9" t="e">
        <f>VLOOKUP($B97,BPM!$A$1:$E$500,2,0)</f>
        <v>#N/A</v>
      </c>
      <c r="D97" s="9" t="e">
        <f>VLOOKUP($B97,BPM!$A$1:$E$500,3,0)</f>
        <v>#N/A</v>
      </c>
      <c r="E97" s="9" t="e">
        <f>VLOOKUP($B97,BPM!$A$1:$E$500,4,0)</f>
        <v>#N/A</v>
      </c>
      <c r="F97" s="9" t="e">
        <f>VLOOKUP($B97,BPM!$A$1:$E$500,5,0)</f>
        <v>#N/A</v>
      </c>
      <c r="G97" s="1"/>
      <c r="I97" s="26"/>
      <c r="J97" s="27"/>
      <c r="K97" s="28"/>
      <c r="L97" s="28"/>
      <c r="M97" s="29"/>
      <c r="N97" s="29"/>
      <c r="O97" s="29"/>
      <c r="P97" s="29"/>
      <c r="Q97" s="29"/>
      <c r="R97" s="21">
        <f t="shared" si="73"/>
        <v>0</v>
      </c>
      <c r="S97" s="21">
        <f t="shared" si="74"/>
        <v>0</v>
      </c>
      <c r="T97" s="21">
        <f t="shared" si="75"/>
        <v>0</v>
      </c>
      <c r="U97" s="21">
        <f t="shared" si="76"/>
        <v>0</v>
      </c>
      <c r="V97" s="21">
        <f t="shared" si="77"/>
        <v>0</v>
      </c>
      <c r="W97" s="22">
        <f t="shared" si="78"/>
        <v>0</v>
      </c>
      <c r="X97" s="23" t="e">
        <f t="shared" si="79"/>
        <v>#DIV/0!</v>
      </c>
      <c r="Y97" s="18" t="e">
        <f t="shared" si="80"/>
        <v>#N/A</v>
      </c>
      <c r="Z97" s="18" t="e">
        <f t="shared" si="81"/>
        <v>#DIV/0!</v>
      </c>
      <c r="AA97" s="18" t="str">
        <f t="shared" si="82"/>
        <v>TEMPO MIN</v>
      </c>
      <c r="AB97" s="18">
        <f t="shared" si="83"/>
        <v>0</v>
      </c>
      <c r="AC97" s="18">
        <f t="shared" si="84"/>
        <v>0</v>
      </c>
      <c r="AD97" s="24">
        <f t="shared" si="85"/>
        <v>0.027777777777777776</v>
      </c>
      <c r="AE97" s="22">
        <f t="shared" si="86"/>
        <v>0</v>
      </c>
      <c r="AF97" s="23">
        <f t="shared" si="87"/>
        <v>-36</v>
      </c>
      <c r="AG97" s="18" t="e">
        <f t="shared" si="88"/>
        <v>#N/A</v>
      </c>
      <c r="AH97" s="18" t="e">
        <f t="shared" si="89"/>
        <v>#N/A</v>
      </c>
      <c r="AI97" s="18" t="e">
        <f t="shared" si="90"/>
        <v>#NUM!</v>
      </c>
      <c r="AJ97" s="18">
        <f t="shared" si="91"/>
        <v>50</v>
      </c>
      <c r="AK97" s="18">
        <f t="shared" si="92"/>
        <v>6</v>
      </c>
      <c r="AL97" s="25" t="e">
        <f t="shared" si="93"/>
        <v>#NUM!</v>
      </c>
    </row>
    <row r="98" spans="1:38" ht="15.75" hidden="1">
      <c r="A98" s="11" t="e">
        <f t="shared" si="71"/>
        <v>#NUM!</v>
      </c>
      <c r="B98">
        <f t="shared" si="72"/>
        <v>0</v>
      </c>
      <c r="C98" s="9" t="e">
        <f>VLOOKUP($B98,BPM!$A$1:$E$500,2,0)</f>
        <v>#N/A</v>
      </c>
      <c r="D98" s="9" t="e">
        <f>VLOOKUP($B98,BPM!$A$1:$E$500,3,0)</f>
        <v>#N/A</v>
      </c>
      <c r="E98" s="9" t="e">
        <f>VLOOKUP($B98,BPM!$A$1:$E$500,4,0)</f>
        <v>#N/A</v>
      </c>
      <c r="F98" s="9" t="e">
        <f>VLOOKUP($B98,BPM!$A$1:$E$500,5,0)</f>
        <v>#N/A</v>
      </c>
      <c r="G98" s="1"/>
      <c r="I98" s="26"/>
      <c r="J98" s="27"/>
      <c r="K98" s="28"/>
      <c r="L98" s="28"/>
      <c r="M98" s="29"/>
      <c r="N98" s="29"/>
      <c r="O98" s="29"/>
      <c r="P98" s="29"/>
      <c r="Q98" s="29"/>
      <c r="R98" s="21">
        <f t="shared" si="73"/>
        <v>0</v>
      </c>
      <c r="S98" s="21">
        <f t="shared" si="74"/>
        <v>0</v>
      </c>
      <c r="T98" s="21">
        <f t="shared" si="75"/>
        <v>0</v>
      </c>
      <c r="U98" s="21">
        <f t="shared" si="76"/>
        <v>0</v>
      </c>
      <c r="V98" s="21">
        <f t="shared" si="77"/>
        <v>0</v>
      </c>
      <c r="W98" s="22">
        <f t="shared" si="78"/>
        <v>0</v>
      </c>
      <c r="X98" s="23" t="e">
        <f t="shared" si="79"/>
        <v>#DIV/0!</v>
      </c>
      <c r="Y98" s="18" t="e">
        <f t="shared" si="80"/>
        <v>#N/A</v>
      </c>
      <c r="Z98" s="18" t="e">
        <f t="shared" si="81"/>
        <v>#DIV/0!</v>
      </c>
      <c r="AA98" s="18" t="str">
        <f t="shared" si="82"/>
        <v>TEMPO MIN</v>
      </c>
      <c r="AB98" s="18">
        <f t="shared" si="83"/>
        <v>0</v>
      </c>
      <c r="AC98" s="18">
        <f t="shared" si="84"/>
        <v>0</v>
      </c>
      <c r="AD98" s="24">
        <f t="shared" si="85"/>
        <v>0.027777777777777776</v>
      </c>
      <c r="AE98" s="22">
        <f t="shared" si="86"/>
        <v>0</v>
      </c>
      <c r="AF98" s="23">
        <f t="shared" si="87"/>
        <v>-36</v>
      </c>
      <c r="AG98" s="18" t="e">
        <f t="shared" si="88"/>
        <v>#N/A</v>
      </c>
      <c r="AH98" s="18" t="e">
        <f t="shared" si="89"/>
        <v>#N/A</v>
      </c>
      <c r="AI98" s="18" t="e">
        <f t="shared" si="90"/>
        <v>#NUM!</v>
      </c>
      <c r="AJ98" s="18">
        <f t="shared" si="91"/>
        <v>50</v>
      </c>
      <c r="AK98" s="18">
        <f t="shared" si="92"/>
        <v>6</v>
      </c>
      <c r="AL98" s="25" t="e">
        <f t="shared" si="93"/>
        <v>#NUM!</v>
      </c>
    </row>
    <row r="99" spans="1:38" ht="15.75" hidden="1">
      <c r="A99" s="11" t="e">
        <f t="shared" si="71"/>
        <v>#NUM!</v>
      </c>
      <c r="B99">
        <f t="shared" si="72"/>
        <v>0</v>
      </c>
      <c r="C99" s="9" t="e">
        <f>VLOOKUP($B99,BPM!$A$1:$E$500,2,0)</f>
        <v>#N/A</v>
      </c>
      <c r="D99" s="9" t="e">
        <f>VLOOKUP($B99,BPM!$A$1:$E$500,3,0)</f>
        <v>#N/A</v>
      </c>
      <c r="E99" s="9" t="e">
        <f>VLOOKUP($B99,BPM!$A$1:$E$500,4,0)</f>
        <v>#N/A</v>
      </c>
      <c r="F99" s="9" t="e">
        <f>VLOOKUP($B99,BPM!$A$1:$E$500,5,0)</f>
        <v>#N/A</v>
      </c>
      <c r="G99" s="1"/>
      <c r="I99" s="26"/>
      <c r="J99" s="27"/>
      <c r="K99" s="28"/>
      <c r="L99" s="28"/>
      <c r="M99" s="29"/>
      <c r="N99" s="29"/>
      <c r="O99" s="29"/>
      <c r="P99" s="29"/>
      <c r="Q99" s="29"/>
      <c r="R99" s="21">
        <f t="shared" si="73"/>
        <v>0</v>
      </c>
      <c r="S99" s="21">
        <f t="shared" si="74"/>
        <v>0</v>
      </c>
      <c r="T99" s="21">
        <f t="shared" si="75"/>
        <v>0</v>
      </c>
      <c r="U99" s="21">
        <f t="shared" si="76"/>
        <v>0</v>
      </c>
      <c r="V99" s="21">
        <f t="shared" si="77"/>
        <v>0</v>
      </c>
      <c r="W99" s="22">
        <f t="shared" si="78"/>
        <v>0</v>
      </c>
      <c r="X99" s="23" t="e">
        <f t="shared" si="79"/>
        <v>#DIV/0!</v>
      </c>
      <c r="Y99" s="18" t="e">
        <f t="shared" si="80"/>
        <v>#N/A</v>
      </c>
      <c r="Z99" s="18" t="e">
        <f t="shared" si="81"/>
        <v>#DIV/0!</v>
      </c>
      <c r="AA99" s="18" t="str">
        <f t="shared" si="82"/>
        <v>TEMPO MIN</v>
      </c>
      <c r="AB99" s="18">
        <f t="shared" si="83"/>
        <v>0</v>
      </c>
      <c r="AC99" s="18">
        <f t="shared" si="84"/>
        <v>0</v>
      </c>
      <c r="AD99" s="24">
        <f t="shared" si="85"/>
        <v>0.027777777777777776</v>
      </c>
      <c r="AE99" s="22">
        <f t="shared" si="86"/>
        <v>0</v>
      </c>
      <c r="AF99" s="23">
        <f t="shared" si="87"/>
        <v>-36</v>
      </c>
      <c r="AG99" s="18" t="e">
        <f t="shared" si="88"/>
        <v>#N/A</v>
      </c>
      <c r="AH99" s="18" t="e">
        <f t="shared" si="89"/>
        <v>#N/A</v>
      </c>
      <c r="AI99" s="18" t="e">
        <f t="shared" si="90"/>
        <v>#NUM!</v>
      </c>
      <c r="AJ99" s="18">
        <f t="shared" si="91"/>
        <v>50</v>
      </c>
      <c r="AK99" s="18">
        <f t="shared" si="92"/>
        <v>6</v>
      </c>
      <c r="AL99" s="25" t="e">
        <f t="shared" si="93"/>
        <v>#NUM!</v>
      </c>
    </row>
    <row r="100" spans="3:17" ht="15.75" hidden="1" thickBot="1">
      <c r="C100" s="3"/>
      <c r="I100" s="31"/>
      <c r="J100" s="31"/>
      <c r="K100" s="32"/>
      <c r="L100" s="32"/>
      <c r="M100" s="32"/>
      <c r="N100" s="32"/>
      <c r="O100" s="32"/>
      <c r="P100" s="32"/>
      <c r="Q100" s="32"/>
    </row>
    <row r="101" spans="9:28" ht="24" hidden="1" thickBot="1">
      <c r="I101" s="33"/>
      <c r="J101" s="31"/>
      <c r="K101" s="35" t="s">
        <v>46</v>
      </c>
      <c r="L101" s="32"/>
      <c r="M101" s="32"/>
      <c r="N101" s="32"/>
      <c r="O101" s="32"/>
      <c r="P101" s="32"/>
      <c r="Q101" s="32"/>
      <c r="AA101" s="16"/>
      <c r="AB101" s="16"/>
    </row>
    <row r="102" spans="9:30" ht="15" hidden="1">
      <c r="I102" s="31"/>
      <c r="J102" s="31"/>
      <c r="K102" s="32"/>
      <c r="L102" s="32"/>
      <c r="M102" s="32"/>
      <c r="N102" s="32"/>
      <c r="O102" s="32"/>
      <c r="P102" s="32"/>
      <c r="Q102" s="32"/>
      <c r="AA102" s="16"/>
      <c r="AB102" s="16"/>
      <c r="AD102" s="16"/>
    </row>
    <row r="103" spans="1:38" ht="15.75" hidden="1">
      <c r="A103" s="11" t="e">
        <f>AL103</f>
        <v>#NUM!</v>
      </c>
      <c r="B103">
        <f>J103</f>
        <v>0</v>
      </c>
      <c r="C103" s="9" t="e">
        <f>VLOOKUP($B103,BPM!$A$1:$E$500,2,0)</f>
        <v>#N/A</v>
      </c>
      <c r="D103" s="9" t="e">
        <f>VLOOKUP($B103,BPM!$A$1:$E$500,3,0)</f>
        <v>#N/A</v>
      </c>
      <c r="E103" s="9" t="e">
        <f>VLOOKUP($B103,BPM!$A$1:$E$500,4,0)</f>
        <v>#N/A</v>
      </c>
      <c r="F103" s="9" t="e">
        <f>VLOOKUP($B103,BPM!$A$1:$E$500,5,0)</f>
        <v>#N/A</v>
      </c>
      <c r="G103" s="1"/>
      <c r="I103" s="26"/>
      <c r="J103" s="27"/>
      <c r="K103" s="28"/>
      <c r="L103" s="28"/>
      <c r="M103" s="29"/>
      <c r="N103" s="29"/>
      <c r="O103" s="29"/>
      <c r="P103" s="29"/>
      <c r="Q103" s="29"/>
      <c r="R103" s="21">
        <f>TIME(HOUR(M103),MINUTE(M103),0)</f>
        <v>0</v>
      </c>
      <c r="S103" s="21">
        <f>TIME(HOUR(N103),MINUTE(N103),0)</f>
        <v>0</v>
      </c>
      <c r="T103" s="21">
        <f>TIME(HOUR(O103),MINUTE(O103),0)</f>
        <v>0</v>
      </c>
      <c r="U103" s="21">
        <f>TIME(HOUR(P103),MINUTE(P103),0)</f>
        <v>0</v>
      </c>
      <c r="V103" s="21">
        <f>TIME(HOUR(Q103),MINUTE(Q103),0)</f>
        <v>0</v>
      </c>
      <c r="W103" s="22">
        <f>MAX($C$10,MINUTE(T103-S103))</f>
        <v>0</v>
      </c>
      <c r="X103" s="23" t="e">
        <f>$C$2/((S103-R103)/$E$1)</f>
        <v>#DIV/0!</v>
      </c>
      <c r="Y103" s="18" t="e">
        <f>(C103+D103)/2</f>
        <v>#N/A</v>
      </c>
      <c r="Z103" s="18" t="e">
        <f>(X103*2-C$4)*100/(Y103)</f>
        <v>#DIV/0!</v>
      </c>
      <c r="AA103" s="18" t="str">
        <f>IF(TIME(HOUR(S103-R103),MINUTE(S103-R103),0)&gt;$F$4,"TEMPO MAX",IF(TIME(HOUR(S103-R103),MINUTE(S103-R103+$F$1*3),0)&lt;$F$3,"TEMPO MIN",""))</f>
        <v>TEMPO MIN</v>
      </c>
      <c r="AB103" s="18">
        <f>IF($F$3&gt;S103-R103,MINUTE($F$3-(S103-R103)),0)</f>
        <v>0</v>
      </c>
      <c r="AC103" s="18">
        <f>VLOOKUP(AB103,$I$2:$J$5,2,1)</f>
        <v>0</v>
      </c>
      <c r="AD103" s="24">
        <f>TIME(HOUR(N103+$C$5),MINUTE(N103+$C$5),0)</f>
        <v>0.027777777777777776</v>
      </c>
      <c r="AE103" s="22">
        <f>MAX($D$10,MINUTE(V103-U103))</f>
        <v>0</v>
      </c>
      <c r="AF103" s="23">
        <f>$D$2/((U103-AD103)/$E$1)</f>
        <v>-36</v>
      </c>
      <c r="AG103" s="18" t="e">
        <f>(E103+F103)/2</f>
        <v>#N/A</v>
      </c>
      <c r="AH103" s="18" t="e">
        <f>(AF103*2-$D$4)*100/(AG103)</f>
        <v>#N/A</v>
      </c>
      <c r="AI103" s="18" t="e">
        <f>IF(TIME(HOUR(P103-AD103),MINUTE(P103-AD103),0)&gt;$G$4,"TEMPO MAX",IF(TIME(HOUR(P103-AD103),MINUTE(P103-AD103+$F$1*3),0)&lt;$G$3,"TEMPO MIN",""))</f>
        <v>#NUM!</v>
      </c>
      <c r="AJ103" s="18">
        <f>IF($G$3&gt;U103-AD103,MINUTE($G$3-(U103-AD103)),0)</f>
        <v>50</v>
      </c>
      <c r="AK103" s="18">
        <f>VLOOKUP(AJ103,$I$2:$J$5,2,1)</f>
        <v>6</v>
      </c>
      <c r="AL103" s="25" t="e">
        <f>IF(OR(AI103&lt;&gt;"",AA103&lt;&gt;"",G103&lt;&gt;""),0,Z103+AH103-AK103-AC103)</f>
        <v>#NUM!</v>
      </c>
    </row>
    <row r="104" spans="1:38" ht="15.75" hidden="1">
      <c r="A104" s="11" t="e">
        <f aca="true" t="shared" si="94" ref="A104:A119">AL104</f>
        <v>#NUM!</v>
      </c>
      <c r="B104">
        <f aca="true" t="shared" si="95" ref="B104:B119">J104</f>
        <v>0</v>
      </c>
      <c r="C104" s="9" t="e">
        <f>VLOOKUP($B104,BPM!$A$1:$E$500,2,0)</f>
        <v>#N/A</v>
      </c>
      <c r="D104" s="9" t="e">
        <f>VLOOKUP($B104,BPM!$A$1:$E$500,3,0)</f>
        <v>#N/A</v>
      </c>
      <c r="E104" s="9" t="e">
        <f>VLOOKUP($B104,BPM!$A$1:$E$500,4,0)</f>
        <v>#N/A</v>
      </c>
      <c r="F104" s="9" t="e">
        <f>VLOOKUP($B104,BPM!$A$1:$E$500,5,0)</f>
        <v>#N/A</v>
      </c>
      <c r="G104" s="1"/>
      <c r="I104" s="26"/>
      <c r="J104" s="27"/>
      <c r="K104" s="28"/>
      <c r="L104" s="28"/>
      <c r="M104" s="29"/>
      <c r="N104" s="29"/>
      <c r="O104" s="29"/>
      <c r="P104" s="29"/>
      <c r="Q104" s="29"/>
      <c r="R104" s="21">
        <f aca="true" t="shared" si="96" ref="R104:R119">TIME(HOUR(M104),MINUTE(M104),0)</f>
        <v>0</v>
      </c>
      <c r="S104" s="21">
        <f aca="true" t="shared" si="97" ref="S104:S119">TIME(HOUR(N104),MINUTE(N104),0)</f>
        <v>0</v>
      </c>
      <c r="T104" s="21">
        <f aca="true" t="shared" si="98" ref="T104:T119">TIME(HOUR(O104),MINUTE(O104),0)</f>
        <v>0</v>
      </c>
      <c r="U104" s="21">
        <f aca="true" t="shared" si="99" ref="U104:U119">TIME(HOUR(P104),MINUTE(P104),0)</f>
        <v>0</v>
      </c>
      <c r="V104" s="21">
        <f aca="true" t="shared" si="100" ref="V104:V119">TIME(HOUR(Q104),MINUTE(Q104),0)</f>
        <v>0</v>
      </c>
      <c r="W104" s="22">
        <f aca="true" t="shared" si="101" ref="W104:W119">MAX($C$10,MINUTE(T104-S104))</f>
        <v>0</v>
      </c>
      <c r="X104" s="23" t="e">
        <f aca="true" t="shared" si="102" ref="X104:X119">$C$2/((S104-R104)/$E$1)</f>
        <v>#DIV/0!</v>
      </c>
      <c r="Y104" s="18" t="e">
        <f aca="true" t="shared" si="103" ref="Y104:Y119">(C104+D104)/2</f>
        <v>#N/A</v>
      </c>
      <c r="Z104" s="18" t="e">
        <f aca="true" t="shared" si="104" ref="Z104:Z119">(X104*2-C$4)*100/(Y104)</f>
        <v>#DIV/0!</v>
      </c>
      <c r="AA104" s="18" t="str">
        <f aca="true" t="shared" si="105" ref="AA104:AA119">IF(TIME(HOUR(S104-R104),MINUTE(S104-R104),0)&gt;$F$4,"TEMPO MAX",IF(TIME(HOUR(S104-R104),MINUTE(S104-R104+$F$1*3),0)&lt;$F$3,"TEMPO MIN",""))</f>
        <v>TEMPO MIN</v>
      </c>
      <c r="AB104" s="18">
        <f aca="true" t="shared" si="106" ref="AB104:AB119">IF($F$3&gt;S104-R104,MINUTE($F$3-(S104-R104)),0)</f>
        <v>0</v>
      </c>
      <c r="AC104" s="18">
        <f aca="true" t="shared" si="107" ref="AC104:AC119">VLOOKUP(AB104,$I$2:$J$5,2,1)</f>
        <v>0</v>
      </c>
      <c r="AD104" s="24">
        <f aca="true" t="shared" si="108" ref="AD104:AD119">TIME(HOUR(N104+$C$5),MINUTE(N104+$C$5),0)</f>
        <v>0.027777777777777776</v>
      </c>
      <c r="AE104" s="22">
        <f aca="true" t="shared" si="109" ref="AE104:AE119">MAX($D$10,MINUTE(V104-U104))</f>
        <v>0</v>
      </c>
      <c r="AF104" s="23">
        <f aca="true" t="shared" si="110" ref="AF104:AF119">$D$2/((U104-AD104)/$E$1)</f>
        <v>-36</v>
      </c>
      <c r="AG104" s="18" t="e">
        <f aca="true" t="shared" si="111" ref="AG104:AG119">(E104+F104)/2</f>
        <v>#N/A</v>
      </c>
      <c r="AH104" s="18" t="e">
        <f aca="true" t="shared" si="112" ref="AH104:AH119">(AF104*2-$D$4)*100/(AG104)</f>
        <v>#N/A</v>
      </c>
      <c r="AI104" s="18" t="e">
        <f aca="true" t="shared" si="113" ref="AI104:AI119">IF(TIME(HOUR(P104-AD104),MINUTE(P104-AD104),0)&gt;$G$4,"TEMPO MAX",IF(TIME(HOUR(P104-AD104),MINUTE(P104-AD104+$F$1*3),0)&lt;$G$3,"TEMPO MIN",""))</f>
        <v>#NUM!</v>
      </c>
      <c r="AJ104" s="18">
        <f aca="true" t="shared" si="114" ref="AJ104:AJ119">IF($G$3&gt;U104-AD104,MINUTE($G$3-(U104-AD104)),0)</f>
        <v>50</v>
      </c>
      <c r="AK104" s="18">
        <f aca="true" t="shared" si="115" ref="AK104:AK119">VLOOKUP(AJ104,$I$2:$J$5,2,1)</f>
        <v>6</v>
      </c>
      <c r="AL104" s="25" t="e">
        <f aca="true" t="shared" si="116" ref="AL104:AL119">IF(OR(AI104&lt;&gt;"",AA104&lt;&gt;"",G104&lt;&gt;""),0,Z104+AH104-AK104-AC104)</f>
        <v>#NUM!</v>
      </c>
    </row>
    <row r="105" spans="1:38" ht="15.75" hidden="1">
      <c r="A105" s="11" t="e">
        <f t="shared" si="94"/>
        <v>#NUM!</v>
      </c>
      <c r="B105">
        <f t="shared" si="95"/>
        <v>0</v>
      </c>
      <c r="C105" s="9" t="e">
        <f>VLOOKUP($B105,BPM!$A$1:$E$500,2,0)</f>
        <v>#N/A</v>
      </c>
      <c r="D105" s="9" t="e">
        <f>VLOOKUP($B105,BPM!$A$1:$E$500,3,0)</f>
        <v>#N/A</v>
      </c>
      <c r="E105" s="9" t="e">
        <f>VLOOKUP($B105,BPM!$A$1:$E$500,4,0)</f>
        <v>#N/A</v>
      </c>
      <c r="F105" s="9" t="e">
        <f>VLOOKUP($B105,BPM!$A$1:$E$500,5,0)</f>
        <v>#N/A</v>
      </c>
      <c r="G105" s="1"/>
      <c r="I105" s="26"/>
      <c r="J105" s="27"/>
      <c r="K105" s="28"/>
      <c r="L105" s="28"/>
      <c r="M105" s="29"/>
      <c r="N105" s="29"/>
      <c r="O105" s="29"/>
      <c r="P105" s="29"/>
      <c r="Q105" s="29"/>
      <c r="R105" s="21">
        <f t="shared" si="96"/>
        <v>0</v>
      </c>
      <c r="S105" s="21">
        <f t="shared" si="97"/>
        <v>0</v>
      </c>
      <c r="T105" s="21">
        <f t="shared" si="98"/>
        <v>0</v>
      </c>
      <c r="U105" s="21">
        <f t="shared" si="99"/>
        <v>0</v>
      </c>
      <c r="V105" s="21">
        <f t="shared" si="100"/>
        <v>0</v>
      </c>
      <c r="W105" s="22">
        <f t="shared" si="101"/>
        <v>0</v>
      </c>
      <c r="X105" s="23" t="e">
        <f t="shared" si="102"/>
        <v>#DIV/0!</v>
      </c>
      <c r="Y105" s="18" t="e">
        <f t="shared" si="103"/>
        <v>#N/A</v>
      </c>
      <c r="Z105" s="18" t="e">
        <f t="shared" si="104"/>
        <v>#DIV/0!</v>
      </c>
      <c r="AA105" s="18" t="str">
        <f t="shared" si="105"/>
        <v>TEMPO MIN</v>
      </c>
      <c r="AB105" s="18">
        <f t="shared" si="106"/>
        <v>0</v>
      </c>
      <c r="AC105" s="18">
        <f t="shared" si="107"/>
        <v>0</v>
      </c>
      <c r="AD105" s="24">
        <f t="shared" si="108"/>
        <v>0.027777777777777776</v>
      </c>
      <c r="AE105" s="22">
        <f t="shared" si="109"/>
        <v>0</v>
      </c>
      <c r="AF105" s="23">
        <f t="shared" si="110"/>
        <v>-36</v>
      </c>
      <c r="AG105" s="18" t="e">
        <f t="shared" si="111"/>
        <v>#N/A</v>
      </c>
      <c r="AH105" s="18" t="e">
        <f t="shared" si="112"/>
        <v>#N/A</v>
      </c>
      <c r="AI105" s="18" t="e">
        <f t="shared" si="113"/>
        <v>#NUM!</v>
      </c>
      <c r="AJ105" s="18">
        <f t="shared" si="114"/>
        <v>50</v>
      </c>
      <c r="AK105" s="18">
        <f t="shared" si="115"/>
        <v>6</v>
      </c>
      <c r="AL105" s="25" t="e">
        <f t="shared" si="116"/>
        <v>#NUM!</v>
      </c>
    </row>
    <row r="106" spans="1:38" ht="15.75" hidden="1">
      <c r="A106" s="11" t="e">
        <f t="shared" si="94"/>
        <v>#NUM!</v>
      </c>
      <c r="B106">
        <f t="shared" si="95"/>
        <v>0</v>
      </c>
      <c r="C106" s="9" t="e">
        <f>VLOOKUP($B106,BPM!$A$1:$E$500,2,0)</f>
        <v>#N/A</v>
      </c>
      <c r="D106" s="9" t="e">
        <f>VLOOKUP($B106,BPM!$A$1:$E$500,3,0)</f>
        <v>#N/A</v>
      </c>
      <c r="E106" s="9" t="e">
        <f>VLOOKUP($B106,BPM!$A$1:$E$500,4,0)</f>
        <v>#N/A</v>
      </c>
      <c r="F106" s="9" t="e">
        <f>VLOOKUP($B106,BPM!$A$1:$E$500,5,0)</f>
        <v>#N/A</v>
      </c>
      <c r="G106" s="1"/>
      <c r="I106" s="26"/>
      <c r="J106" s="27"/>
      <c r="K106" s="28"/>
      <c r="L106" s="28"/>
      <c r="M106" s="29"/>
      <c r="N106" s="29"/>
      <c r="O106" s="29"/>
      <c r="P106" s="29"/>
      <c r="Q106" s="29"/>
      <c r="R106" s="21">
        <f t="shared" si="96"/>
        <v>0</v>
      </c>
      <c r="S106" s="21">
        <f t="shared" si="97"/>
        <v>0</v>
      </c>
      <c r="T106" s="21">
        <f t="shared" si="98"/>
        <v>0</v>
      </c>
      <c r="U106" s="21">
        <f t="shared" si="99"/>
        <v>0</v>
      </c>
      <c r="V106" s="21">
        <f t="shared" si="100"/>
        <v>0</v>
      </c>
      <c r="W106" s="22">
        <f t="shared" si="101"/>
        <v>0</v>
      </c>
      <c r="X106" s="23" t="e">
        <f t="shared" si="102"/>
        <v>#DIV/0!</v>
      </c>
      <c r="Y106" s="18" t="e">
        <f t="shared" si="103"/>
        <v>#N/A</v>
      </c>
      <c r="Z106" s="18" t="e">
        <f t="shared" si="104"/>
        <v>#DIV/0!</v>
      </c>
      <c r="AA106" s="18" t="str">
        <f t="shared" si="105"/>
        <v>TEMPO MIN</v>
      </c>
      <c r="AB106" s="18">
        <f t="shared" si="106"/>
        <v>0</v>
      </c>
      <c r="AC106" s="18">
        <f t="shared" si="107"/>
        <v>0</v>
      </c>
      <c r="AD106" s="24">
        <f t="shared" si="108"/>
        <v>0.027777777777777776</v>
      </c>
      <c r="AE106" s="22">
        <f t="shared" si="109"/>
        <v>0</v>
      </c>
      <c r="AF106" s="23">
        <f t="shared" si="110"/>
        <v>-36</v>
      </c>
      <c r="AG106" s="18" t="e">
        <f t="shared" si="111"/>
        <v>#N/A</v>
      </c>
      <c r="AH106" s="18" t="e">
        <f t="shared" si="112"/>
        <v>#N/A</v>
      </c>
      <c r="AI106" s="18" t="e">
        <f t="shared" si="113"/>
        <v>#NUM!</v>
      </c>
      <c r="AJ106" s="18">
        <f t="shared" si="114"/>
        <v>50</v>
      </c>
      <c r="AK106" s="18">
        <f t="shared" si="115"/>
        <v>6</v>
      </c>
      <c r="AL106" s="25" t="e">
        <f t="shared" si="116"/>
        <v>#NUM!</v>
      </c>
    </row>
    <row r="107" spans="1:38" ht="15.75" hidden="1">
      <c r="A107" s="11" t="e">
        <f t="shared" si="94"/>
        <v>#NUM!</v>
      </c>
      <c r="B107">
        <f t="shared" si="95"/>
        <v>0</v>
      </c>
      <c r="C107" s="9" t="e">
        <f>VLOOKUP($B107,BPM!$A$1:$E$500,2,0)</f>
        <v>#N/A</v>
      </c>
      <c r="D107" s="9" t="e">
        <f>VLOOKUP($B107,BPM!$A$1:$E$500,3,0)</f>
        <v>#N/A</v>
      </c>
      <c r="E107" s="9" t="e">
        <f>VLOOKUP($B107,BPM!$A$1:$E$500,4,0)</f>
        <v>#N/A</v>
      </c>
      <c r="F107" s="9" t="e">
        <f>VLOOKUP($B107,BPM!$A$1:$E$500,5,0)</f>
        <v>#N/A</v>
      </c>
      <c r="G107" s="1"/>
      <c r="I107" s="26"/>
      <c r="J107" s="27"/>
      <c r="K107" s="28"/>
      <c r="L107" s="28"/>
      <c r="M107" s="29"/>
      <c r="N107" s="29"/>
      <c r="O107" s="29"/>
      <c r="P107" s="29"/>
      <c r="Q107" s="29"/>
      <c r="R107" s="21">
        <f t="shared" si="96"/>
        <v>0</v>
      </c>
      <c r="S107" s="21">
        <f t="shared" si="97"/>
        <v>0</v>
      </c>
      <c r="T107" s="21">
        <f t="shared" si="98"/>
        <v>0</v>
      </c>
      <c r="U107" s="21">
        <f t="shared" si="99"/>
        <v>0</v>
      </c>
      <c r="V107" s="21">
        <f t="shared" si="100"/>
        <v>0</v>
      </c>
      <c r="W107" s="22">
        <f t="shared" si="101"/>
        <v>0</v>
      </c>
      <c r="X107" s="23" t="e">
        <f t="shared" si="102"/>
        <v>#DIV/0!</v>
      </c>
      <c r="Y107" s="18" t="e">
        <f t="shared" si="103"/>
        <v>#N/A</v>
      </c>
      <c r="Z107" s="18" t="e">
        <f t="shared" si="104"/>
        <v>#DIV/0!</v>
      </c>
      <c r="AA107" s="18" t="str">
        <f t="shared" si="105"/>
        <v>TEMPO MIN</v>
      </c>
      <c r="AB107" s="18">
        <f t="shared" si="106"/>
        <v>0</v>
      </c>
      <c r="AC107" s="18">
        <f t="shared" si="107"/>
        <v>0</v>
      </c>
      <c r="AD107" s="24">
        <f t="shared" si="108"/>
        <v>0.027777777777777776</v>
      </c>
      <c r="AE107" s="22">
        <f t="shared" si="109"/>
        <v>0</v>
      </c>
      <c r="AF107" s="23">
        <f t="shared" si="110"/>
        <v>-36</v>
      </c>
      <c r="AG107" s="18" t="e">
        <f t="shared" si="111"/>
        <v>#N/A</v>
      </c>
      <c r="AH107" s="18" t="e">
        <f t="shared" si="112"/>
        <v>#N/A</v>
      </c>
      <c r="AI107" s="18" t="e">
        <f t="shared" si="113"/>
        <v>#NUM!</v>
      </c>
      <c r="AJ107" s="18">
        <f t="shared" si="114"/>
        <v>50</v>
      </c>
      <c r="AK107" s="18">
        <f t="shared" si="115"/>
        <v>6</v>
      </c>
      <c r="AL107" s="25" t="e">
        <f t="shared" si="116"/>
        <v>#NUM!</v>
      </c>
    </row>
    <row r="108" spans="1:38" ht="15.75" hidden="1">
      <c r="A108" s="11" t="e">
        <f t="shared" si="94"/>
        <v>#NUM!</v>
      </c>
      <c r="B108">
        <f t="shared" si="95"/>
        <v>0</v>
      </c>
      <c r="C108" s="9" t="e">
        <f>VLOOKUP($B108,BPM!$A$1:$E$500,2,0)</f>
        <v>#N/A</v>
      </c>
      <c r="D108" s="9" t="e">
        <f>VLOOKUP($B108,BPM!$A$1:$E$500,3,0)</f>
        <v>#N/A</v>
      </c>
      <c r="E108" s="9" t="e">
        <f>VLOOKUP($B108,BPM!$A$1:$E$500,4,0)</f>
        <v>#N/A</v>
      </c>
      <c r="F108" s="9" t="e">
        <f>VLOOKUP($B108,BPM!$A$1:$E$500,5,0)</f>
        <v>#N/A</v>
      </c>
      <c r="G108" s="1"/>
      <c r="I108" s="26"/>
      <c r="J108" s="27"/>
      <c r="K108" s="28"/>
      <c r="L108" s="28"/>
      <c r="M108" s="29"/>
      <c r="N108" s="29"/>
      <c r="O108" s="29"/>
      <c r="P108" s="29"/>
      <c r="Q108" s="29"/>
      <c r="R108" s="21">
        <f t="shared" si="96"/>
        <v>0</v>
      </c>
      <c r="S108" s="21">
        <f t="shared" si="97"/>
        <v>0</v>
      </c>
      <c r="T108" s="21">
        <f t="shared" si="98"/>
        <v>0</v>
      </c>
      <c r="U108" s="21">
        <f t="shared" si="99"/>
        <v>0</v>
      </c>
      <c r="V108" s="21">
        <f t="shared" si="100"/>
        <v>0</v>
      </c>
      <c r="W108" s="22">
        <f t="shared" si="101"/>
        <v>0</v>
      </c>
      <c r="X108" s="23" t="e">
        <f t="shared" si="102"/>
        <v>#DIV/0!</v>
      </c>
      <c r="Y108" s="18" t="e">
        <f t="shared" si="103"/>
        <v>#N/A</v>
      </c>
      <c r="Z108" s="18" t="e">
        <f t="shared" si="104"/>
        <v>#DIV/0!</v>
      </c>
      <c r="AA108" s="18" t="str">
        <f t="shared" si="105"/>
        <v>TEMPO MIN</v>
      </c>
      <c r="AB108" s="18">
        <f t="shared" si="106"/>
        <v>0</v>
      </c>
      <c r="AC108" s="18">
        <f t="shared" si="107"/>
        <v>0</v>
      </c>
      <c r="AD108" s="24">
        <f t="shared" si="108"/>
        <v>0.027777777777777776</v>
      </c>
      <c r="AE108" s="22">
        <f t="shared" si="109"/>
        <v>0</v>
      </c>
      <c r="AF108" s="23">
        <f t="shared" si="110"/>
        <v>-36</v>
      </c>
      <c r="AG108" s="18" t="e">
        <f t="shared" si="111"/>
        <v>#N/A</v>
      </c>
      <c r="AH108" s="18" t="e">
        <f t="shared" si="112"/>
        <v>#N/A</v>
      </c>
      <c r="AI108" s="18" t="e">
        <f t="shared" si="113"/>
        <v>#NUM!</v>
      </c>
      <c r="AJ108" s="18">
        <f t="shared" si="114"/>
        <v>50</v>
      </c>
      <c r="AK108" s="18">
        <f t="shared" si="115"/>
        <v>6</v>
      </c>
      <c r="AL108" s="25" t="e">
        <f t="shared" si="116"/>
        <v>#NUM!</v>
      </c>
    </row>
    <row r="109" spans="1:38" ht="15.75" hidden="1">
      <c r="A109" s="11" t="e">
        <f t="shared" si="94"/>
        <v>#NUM!</v>
      </c>
      <c r="B109">
        <f t="shared" si="95"/>
        <v>0</v>
      </c>
      <c r="C109" s="9" t="e">
        <f>VLOOKUP($B109,BPM!$A$1:$E$500,2,0)</f>
        <v>#N/A</v>
      </c>
      <c r="D109" s="9" t="e">
        <f>VLOOKUP($B109,BPM!$A$1:$E$500,3,0)</f>
        <v>#N/A</v>
      </c>
      <c r="E109" s="9" t="e">
        <f>VLOOKUP($B109,BPM!$A$1:$E$500,4,0)</f>
        <v>#N/A</v>
      </c>
      <c r="F109" s="9" t="e">
        <f>VLOOKUP($B109,BPM!$A$1:$E$500,5,0)</f>
        <v>#N/A</v>
      </c>
      <c r="G109" s="1"/>
      <c r="I109" s="26"/>
      <c r="J109" s="27"/>
      <c r="K109" s="28"/>
      <c r="L109" s="28"/>
      <c r="M109" s="29"/>
      <c r="N109" s="29"/>
      <c r="O109" s="29"/>
      <c r="P109" s="29"/>
      <c r="Q109" s="29"/>
      <c r="R109" s="21">
        <f t="shared" si="96"/>
        <v>0</v>
      </c>
      <c r="S109" s="21">
        <f t="shared" si="97"/>
        <v>0</v>
      </c>
      <c r="T109" s="21">
        <f t="shared" si="98"/>
        <v>0</v>
      </c>
      <c r="U109" s="21">
        <f t="shared" si="99"/>
        <v>0</v>
      </c>
      <c r="V109" s="21">
        <f t="shared" si="100"/>
        <v>0</v>
      </c>
      <c r="W109" s="22">
        <f t="shared" si="101"/>
        <v>0</v>
      </c>
      <c r="X109" s="23" t="e">
        <f t="shared" si="102"/>
        <v>#DIV/0!</v>
      </c>
      <c r="Y109" s="18" t="e">
        <f t="shared" si="103"/>
        <v>#N/A</v>
      </c>
      <c r="Z109" s="18" t="e">
        <f t="shared" si="104"/>
        <v>#DIV/0!</v>
      </c>
      <c r="AA109" s="18" t="str">
        <f t="shared" si="105"/>
        <v>TEMPO MIN</v>
      </c>
      <c r="AB109" s="18">
        <f t="shared" si="106"/>
        <v>0</v>
      </c>
      <c r="AC109" s="18">
        <f t="shared" si="107"/>
        <v>0</v>
      </c>
      <c r="AD109" s="24">
        <f t="shared" si="108"/>
        <v>0.027777777777777776</v>
      </c>
      <c r="AE109" s="22">
        <f t="shared" si="109"/>
        <v>0</v>
      </c>
      <c r="AF109" s="23">
        <f t="shared" si="110"/>
        <v>-36</v>
      </c>
      <c r="AG109" s="18" t="e">
        <f t="shared" si="111"/>
        <v>#N/A</v>
      </c>
      <c r="AH109" s="18" t="e">
        <f t="shared" si="112"/>
        <v>#N/A</v>
      </c>
      <c r="AI109" s="18" t="e">
        <f t="shared" si="113"/>
        <v>#NUM!</v>
      </c>
      <c r="AJ109" s="18">
        <f t="shared" si="114"/>
        <v>50</v>
      </c>
      <c r="AK109" s="18">
        <f t="shared" si="115"/>
        <v>6</v>
      </c>
      <c r="AL109" s="25" t="e">
        <f t="shared" si="116"/>
        <v>#NUM!</v>
      </c>
    </row>
    <row r="110" spans="1:38" ht="15.75" hidden="1">
      <c r="A110" s="11" t="e">
        <f t="shared" si="94"/>
        <v>#NUM!</v>
      </c>
      <c r="B110">
        <f t="shared" si="95"/>
        <v>0</v>
      </c>
      <c r="C110" s="9" t="e">
        <f>VLOOKUP($B110,BPM!$A$1:$E$500,2,0)</f>
        <v>#N/A</v>
      </c>
      <c r="D110" s="9" t="e">
        <f>VLOOKUP($B110,BPM!$A$1:$E$500,3,0)</f>
        <v>#N/A</v>
      </c>
      <c r="E110" s="9" t="e">
        <f>VLOOKUP($B110,BPM!$A$1:$E$500,4,0)</f>
        <v>#N/A</v>
      </c>
      <c r="F110" s="9" t="e">
        <f>VLOOKUP($B110,BPM!$A$1:$E$500,5,0)</f>
        <v>#N/A</v>
      </c>
      <c r="G110" s="1"/>
      <c r="I110" s="26"/>
      <c r="J110" s="27"/>
      <c r="K110" s="28"/>
      <c r="L110" s="28"/>
      <c r="M110" s="29"/>
      <c r="N110" s="29"/>
      <c r="O110" s="29"/>
      <c r="P110" s="29"/>
      <c r="Q110" s="29"/>
      <c r="R110" s="21">
        <f t="shared" si="96"/>
        <v>0</v>
      </c>
      <c r="S110" s="21">
        <f t="shared" si="97"/>
        <v>0</v>
      </c>
      <c r="T110" s="21">
        <f t="shared" si="98"/>
        <v>0</v>
      </c>
      <c r="U110" s="21">
        <f t="shared" si="99"/>
        <v>0</v>
      </c>
      <c r="V110" s="21">
        <f t="shared" si="100"/>
        <v>0</v>
      </c>
      <c r="W110" s="22">
        <f t="shared" si="101"/>
        <v>0</v>
      </c>
      <c r="X110" s="23" t="e">
        <f t="shared" si="102"/>
        <v>#DIV/0!</v>
      </c>
      <c r="Y110" s="18" t="e">
        <f t="shared" si="103"/>
        <v>#N/A</v>
      </c>
      <c r="Z110" s="18" t="e">
        <f t="shared" si="104"/>
        <v>#DIV/0!</v>
      </c>
      <c r="AA110" s="18" t="str">
        <f t="shared" si="105"/>
        <v>TEMPO MIN</v>
      </c>
      <c r="AB110" s="18">
        <f t="shared" si="106"/>
        <v>0</v>
      </c>
      <c r="AC110" s="18">
        <f t="shared" si="107"/>
        <v>0</v>
      </c>
      <c r="AD110" s="24">
        <f t="shared" si="108"/>
        <v>0.027777777777777776</v>
      </c>
      <c r="AE110" s="22">
        <f t="shared" si="109"/>
        <v>0</v>
      </c>
      <c r="AF110" s="23">
        <f t="shared" si="110"/>
        <v>-36</v>
      </c>
      <c r="AG110" s="18" t="e">
        <f t="shared" si="111"/>
        <v>#N/A</v>
      </c>
      <c r="AH110" s="18" t="e">
        <f t="shared" si="112"/>
        <v>#N/A</v>
      </c>
      <c r="AI110" s="18" t="e">
        <f t="shared" si="113"/>
        <v>#NUM!</v>
      </c>
      <c r="AJ110" s="18">
        <f t="shared" si="114"/>
        <v>50</v>
      </c>
      <c r="AK110" s="18">
        <f t="shared" si="115"/>
        <v>6</v>
      </c>
      <c r="AL110" s="25" t="e">
        <f t="shared" si="116"/>
        <v>#NUM!</v>
      </c>
    </row>
    <row r="111" spans="1:38" ht="15.75" hidden="1">
      <c r="A111" s="11" t="e">
        <f t="shared" si="94"/>
        <v>#NUM!</v>
      </c>
      <c r="B111">
        <f t="shared" si="95"/>
        <v>0</v>
      </c>
      <c r="C111" s="9" t="e">
        <f>VLOOKUP($B111,BPM!$A$1:$E$500,2,0)</f>
        <v>#N/A</v>
      </c>
      <c r="D111" s="9" t="e">
        <f>VLOOKUP($B111,BPM!$A$1:$E$500,3,0)</f>
        <v>#N/A</v>
      </c>
      <c r="E111" s="9" t="e">
        <f>VLOOKUP($B111,BPM!$A$1:$E$500,4,0)</f>
        <v>#N/A</v>
      </c>
      <c r="F111" s="9" t="e">
        <f>VLOOKUP($B111,BPM!$A$1:$E$500,5,0)</f>
        <v>#N/A</v>
      </c>
      <c r="G111" s="1"/>
      <c r="I111" s="26"/>
      <c r="J111" s="27"/>
      <c r="K111" s="28"/>
      <c r="L111" s="28"/>
      <c r="M111" s="29"/>
      <c r="N111" s="29"/>
      <c r="O111" s="29"/>
      <c r="P111" s="29"/>
      <c r="Q111" s="29"/>
      <c r="R111" s="21">
        <f t="shared" si="96"/>
        <v>0</v>
      </c>
      <c r="S111" s="21">
        <f t="shared" si="97"/>
        <v>0</v>
      </c>
      <c r="T111" s="21">
        <f t="shared" si="98"/>
        <v>0</v>
      </c>
      <c r="U111" s="21">
        <f t="shared" si="99"/>
        <v>0</v>
      </c>
      <c r="V111" s="21">
        <f t="shared" si="100"/>
        <v>0</v>
      </c>
      <c r="W111" s="22">
        <f t="shared" si="101"/>
        <v>0</v>
      </c>
      <c r="X111" s="23" t="e">
        <f t="shared" si="102"/>
        <v>#DIV/0!</v>
      </c>
      <c r="Y111" s="18" t="e">
        <f t="shared" si="103"/>
        <v>#N/A</v>
      </c>
      <c r="Z111" s="18" t="e">
        <f t="shared" si="104"/>
        <v>#DIV/0!</v>
      </c>
      <c r="AA111" s="18" t="str">
        <f t="shared" si="105"/>
        <v>TEMPO MIN</v>
      </c>
      <c r="AB111" s="18">
        <f t="shared" si="106"/>
        <v>0</v>
      </c>
      <c r="AC111" s="18">
        <f t="shared" si="107"/>
        <v>0</v>
      </c>
      <c r="AD111" s="24">
        <f t="shared" si="108"/>
        <v>0.027777777777777776</v>
      </c>
      <c r="AE111" s="22">
        <f t="shared" si="109"/>
        <v>0</v>
      </c>
      <c r="AF111" s="23">
        <f t="shared" si="110"/>
        <v>-36</v>
      </c>
      <c r="AG111" s="18" t="e">
        <f t="shared" si="111"/>
        <v>#N/A</v>
      </c>
      <c r="AH111" s="18" t="e">
        <f t="shared" si="112"/>
        <v>#N/A</v>
      </c>
      <c r="AI111" s="18" t="e">
        <f t="shared" si="113"/>
        <v>#NUM!</v>
      </c>
      <c r="AJ111" s="18">
        <f t="shared" si="114"/>
        <v>50</v>
      </c>
      <c r="AK111" s="18">
        <f t="shared" si="115"/>
        <v>6</v>
      </c>
      <c r="AL111" s="25" t="e">
        <f t="shared" si="116"/>
        <v>#NUM!</v>
      </c>
    </row>
    <row r="112" spans="1:38" ht="15.75" hidden="1">
      <c r="A112" s="11" t="e">
        <f t="shared" si="94"/>
        <v>#NUM!</v>
      </c>
      <c r="B112">
        <f t="shared" si="95"/>
        <v>0</v>
      </c>
      <c r="C112" s="9" t="e">
        <f>VLOOKUP($B112,BPM!$A$1:$E$500,2,0)</f>
        <v>#N/A</v>
      </c>
      <c r="D112" s="9" t="e">
        <f>VLOOKUP($B112,BPM!$A$1:$E$500,3,0)</f>
        <v>#N/A</v>
      </c>
      <c r="E112" s="9" t="e">
        <f>VLOOKUP($B112,BPM!$A$1:$E$500,4,0)</f>
        <v>#N/A</v>
      </c>
      <c r="F112" s="9" t="e">
        <f>VLOOKUP($B112,BPM!$A$1:$E$500,5,0)</f>
        <v>#N/A</v>
      </c>
      <c r="G112" s="1"/>
      <c r="I112" s="26"/>
      <c r="J112" s="27"/>
      <c r="K112" s="28"/>
      <c r="L112" s="28"/>
      <c r="M112" s="29"/>
      <c r="N112" s="29"/>
      <c r="O112" s="29"/>
      <c r="P112" s="29"/>
      <c r="Q112" s="29"/>
      <c r="R112" s="21">
        <f t="shared" si="96"/>
        <v>0</v>
      </c>
      <c r="S112" s="21">
        <f t="shared" si="97"/>
        <v>0</v>
      </c>
      <c r="T112" s="21">
        <f t="shared" si="98"/>
        <v>0</v>
      </c>
      <c r="U112" s="21">
        <f t="shared" si="99"/>
        <v>0</v>
      </c>
      <c r="V112" s="21">
        <f t="shared" si="100"/>
        <v>0</v>
      </c>
      <c r="W112" s="22">
        <f t="shared" si="101"/>
        <v>0</v>
      </c>
      <c r="X112" s="23" t="e">
        <f t="shared" si="102"/>
        <v>#DIV/0!</v>
      </c>
      <c r="Y112" s="18" t="e">
        <f t="shared" si="103"/>
        <v>#N/A</v>
      </c>
      <c r="Z112" s="18" t="e">
        <f t="shared" si="104"/>
        <v>#DIV/0!</v>
      </c>
      <c r="AA112" s="18" t="str">
        <f t="shared" si="105"/>
        <v>TEMPO MIN</v>
      </c>
      <c r="AB112" s="18">
        <f t="shared" si="106"/>
        <v>0</v>
      </c>
      <c r="AC112" s="18">
        <f t="shared" si="107"/>
        <v>0</v>
      </c>
      <c r="AD112" s="24">
        <f t="shared" si="108"/>
        <v>0.027777777777777776</v>
      </c>
      <c r="AE112" s="22">
        <f t="shared" si="109"/>
        <v>0</v>
      </c>
      <c r="AF112" s="23">
        <f t="shared" si="110"/>
        <v>-36</v>
      </c>
      <c r="AG112" s="18" t="e">
        <f t="shared" si="111"/>
        <v>#N/A</v>
      </c>
      <c r="AH112" s="18" t="e">
        <f t="shared" si="112"/>
        <v>#N/A</v>
      </c>
      <c r="AI112" s="18" t="e">
        <f t="shared" si="113"/>
        <v>#NUM!</v>
      </c>
      <c r="AJ112" s="18">
        <f t="shared" si="114"/>
        <v>50</v>
      </c>
      <c r="AK112" s="18">
        <f t="shared" si="115"/>
        <v>6</v>
      </c>
      <c r="AL112" s="25" t="e">
        <f t="shared" si="116"/>
        <v>#NUM!</v>
      </c>
    </row>
    <row r="113" spans="1:38" ht="15.75" hidden="1">
      <c r="A113" s="11" t="e">
        <f t="shared" si="94"/>
        <v>#NUM!</v>
      </c>
      <c r="B113">
        <f t="shared" si="95"/>
        <v>0</v>
      </c>
      <c r="C113" s="9" t="e">
        <f>VLOOKUP($B113,BPM!$A$1:$E$500,2,0)</f>
        <v>#N/A</v>
      </c>
      <c r="D113" s="9" t="e">
        <f>VLOOKUP($B113,BPM!$A$1:$E$500,3,0)</f>
        <v>#N/A</v>
      </c>
      <c r="E113" s="9" t="e">
        <f>VLOOKUP($B113,BPM!$A$1:$E$500,4,0)</f>
        <v>#N/A</v>
      </c>
      <c r="F113" s="9" t="e">
        <f>VLOOKUP($B113,BPM!$A$1:$E$500,5,0)</f>
        <v>#N/A</v>
      </c>
      <c r="G113" s="1"/>
      <c r="I113" s="26"/>
      <c r="J113" s="27"/>
      <c r="K113" s="28"/>
      <c r="L113" s="28"/>
      <c r="M113" s="29"/>
      <c r="N113" s="29"/>
      <c r="O113" s="29"/>
      <c r="P113" s="29"/>
      <c r="Q113" s="29"/>
      <c r="R113" s="21">
        <f t="shared" si="96"/>
        <v>0</v>
      </c>
      <c r="S113" s="21">
        <f t="shared" si="97"/>
        <v>0</v>
      </c>
      <c r="T113" s="21">
        <f t="shared" si="98"/>
        <v>0</v>
      </c>
      <c r="U113" s="21">
        <f t="shared" si="99"/>
        <v>0</v>
      </c>
      <c r="V113" s="21">
        <f t="shared" si="100"/>
        <v>0</v>
      </c>
      <c r="W113" s="22">
        <f t="shared" si="101"/>
        <v>0</v>
      </c>
      <c r="X113" s="23" t="e">
        <f t="shared" si="102"/>
        <v>#DIV/0!</v>
      </c>
      <c r="Y113" s="18" t="e">
        <f t="shared" si="103"/>
        <v>#N/A</v>
      </c>
      <c r="Z113" s="18" t="e">
        <f t="shared" si="104"/>
        <v>#DIV/0!</v>
      </c>
      <c r="AA113" s="18" t="str">
        <f t="shared" si="105"/>
        <v>TEMPO MIN</v>
      </c>
      <c r="AB113" s="18">
        <f t="shared" si="106"/>
        <v>0</v>
      </c>
      <c r="AC113" s="18">
        <f t="shared" si="107"/>
        <v>0</v>
      </c>
      <c r="AD113" s="24">
        <f t="shared" si="108"/>
        <v>0.027777777777777776</v>
      </c>
      <c r="AE113" s="22">
        <f t="shared" si="109"/>
        <v>0</v>
      </c>
      <c r="AF113" s="23">
        <f t="shared" si="110"/>
        <v>-36</v>
      </c>
      <c r="AG113" s="18" t="e">
        <f t="shared" si="111"/>
        <v>#N/A</v>
      </c>
      <c r="AH113" s="18" t="e">
        <f t="shared" si="112"/>
        <v>#N/A</v>
      </c>
      <c r="AI113" s="18" t="e">
        <f t="shared" si="113"/>
        <v>#NUM!</v>
      </c>
      <c r="AJ113" s="18">
        <f t="shared" si="114"/>
        <v>50</v>
      </c>
      <c r="AK113" s="18">
        <f t="shared" si="115"/>
        <v>6</v>
      </c>
      <c r="AL113" s="25" t="e">
        <f t="shared" si="116"/>
        <v>#NUM!</v>
      </c>
    </row>
    <row r="114" spans="1:38" ht="15.75" hidden="1">
      <c r="A114" s="11" t="e">
        <f t="shared" si="94"/>
        <v>#NUM!</v>
      </c>
      <c r="B114">
        <f t="shared" si="95"/>
        <v>0</v>
      </c>
      <c r="C114" s="9" t="e">
        <f>VLOOKUP($B114,BPM!$A$1:$E$500,2,0)</f>
        <v>#N/A</v>
      </c>
      <c r="D114" s="9" t="e">
        <f>VLOOKUP($B114,BPM!$A$1:$E$500,3,0)</f>
        <v>#N/A</v>
      </c>
      <c r="E114" s="9" t="e">
        <f>VLOOKUP($B114,BPM!$A$1:$E$500,4,0)</f>
        <v>#N/A</v>
      </c>
      <c r="F114" s="9" t="e">
        <f>VLOOKUP($B114,BPM!$A$1:$E$500,5,0)</f>
        <v>#N/A</v>
      </c>
      <c r="G114" s="1"/>
      <c r="I114" s="26"/>
      <c r="J114" s="27"/>
      <c r="K114" s="28"/>
      <c r="L114" s="28"/>
      <c r="M114" s="29"/>
      <c r="N114" s="29"/>
      <c r="O114" s="29"/>
      <c r="P114" s="29"/>
      <c r="Q114" s="29"/>
      <c r="R114" s="21">
        <f t="shared" si="96"/>
        <v>0</v>
      </c>
      <c r="S114" s="21">
        <f t="shared" si="97"/>
        <v>0</v>
      </c>
      <c r="T114" s="21">
        <f t="shared" si="98"/>
        <v>0</v>
      </c>
      <c r="U114" s="21">
        <f t="shared" si="99"/>
        <v>0</v>
      </c>
      <c r="V114" s="21">
        <f t="shared" si="100"/>
        <v>0</v>
      </c>
      <c r="W114" s="22">
        <f t="shared" si="101"/>
        <v>0</v>
      </c>
      <c r="X114" s="23" t="e">
        <f t="shared" si="102"/>
        <v>#DIV/0!</v>
      </c>
      <c r="Y114" s="18" t="e">
        <f t="shared" si="103"/>
        <v>#N/A</v>
      </c>
      <c r="Z114" s="18" t="e">
        <f t="shared" si="104"/>
        <v>#DIV/0!</v>
      </c>
      <c r="AA114" s="18" t="str">
        <f t="shared" si="105"/>
        <v>TEMPO MIN</v>
      </c>
      <c r="AB114" s="18">
        <f t="shared" si="106"/>
        <v>0</v>
      </c>
      <c r="AC114" s="18">
        <f t="shared" si="107"/>
        <v>0</v>
      </c>
      <c r="AD114" s="24">
        <f t="shared" si="108"/>
        <v>0.027777777777777776</v>
      </c>
      <c r="AE114" s="22">
        <f t="shared" si="109"/>
        <v>0</v>
      </c>
      <c r="AF114" s="23">
        <f t="shared" si="110"/>
        <v>-36</v>
      </c>
      <c r="AG114" s="18" t="e">
        <f t="shared" si="111"/>
        <v>#N/A</v>
      </c>
      <c r="AH114" s="18" t="e">
        <f t="shared" si="112"/>
        <v>#N/A</v>
      </c>
      <c r="AI114" s="18" t="e">
        <f t="shared" si="113"/>
        <v>#NUM!</v>
      </c>
      <c r="AJ114" s="18">
        <f t="shared" si="114"/>
        <v>50</v>
      </c>
      <c r="AK114" s="18">
        <f t="shared" si="115"/>
        <v>6</v>
      </c>
      <c r="AL114" s="25" t="e">
        <f t="shared" si="116"/>
        <v>#NUM!</v>
      </c>
    </row>
    <row r="115" spans="1:38" ht="15.75" hidden="1">
      <c r="A115" s="11" t="e">
        <f t="shared" si="94"/>
        <v>#NUM!</v>
      </c>
      <c r="B115">
        <f t="shared" si="95"/>
        <v>0</v>
      </c>
      <c r="C115" s="9" t="e">
        <f>VLOOKUP($B115,BPM!$A$1:$E$500,2,0)</f>
        <v>#N/A</v>
      </c>
      <c r="D115" s="9" t="e">
        <f>VLOOKUP($B115,BPM!$A$1:$E$500,3,0)</f>
        <v>#N/A</v>
      </c>
      <c r="E115" s="9" t="e">
        <f>VLOOKUP($B115,BPM!$A$1:$E$500,4,0)</f>
        <v>#N/A</v>
      </c>
      <c r="F115" s="9" t="e">
        <f>VLOOKUP($B115,BPM!$A$1:$E$500,5,0)</f>
        <v>#N/A</v>
      </c>
      <c r="G115" s="1"/>
      <c r="I115" s="26"/>
      <c r="J115" s="27"/>
      <c r="K115" s="28"/>
      <c r="L115" s="28"/>
      <c r="M115" s="29"/>
      <c r="N115" s="29"/>
      <c r="O115" s="29"/>
      <c r="P115" s="29"/>
      <c r="Q115" s="29"/>
      <c r="R115" s="21">
        <f t="shared" si="96"/>
        <v>0</v>
      </c>
      <c r="S115" s="21">
        <f t="shared" si="97"/>
        <v>0</v>
      </c>
      <c r="T115" s="21">
        <f t="shared" si="98"/>
        <v>0</v>
      </c>
      <c r="U115" s="21">
        <f t="shared" si="99"/>
        <v>0</v>
      </c>
      <c r="V115" s="21">
        <f t="shared" si="100"/>
        <v>0</v>
      </c>
      <c r="W115" s="22">
        <f t="shared" si="101"/>
        <v>0</v>
      </c>
      <c r="X115" s="23" t="e">
        <f t="shared" si="102"/>
        <v>#DIV/0!</v>
      </c>
      <c r="Y115" s="18" t="e">
        <f t="shared" si="103"/>
        <v>#N/A</v>
      </c>
      <c r="Z115" s="18" t="e">
        <f t="shared" si="104"/>
        <v>#DIV/0!</v>
      </c>
      <c r="AA115" s="18" t="str">
        <f t="shared" si="105"/>
        <v>TEMPO MIN</v>
      </c>
      <c r="AB115" s="18">
        <f t="shared" si="106"/>
        <v>0</v>
      </c>
      <c r="AC115" s="18">
        <f t="shared" si="107"/>
        <v>0</v>
      </c>
      <c r="AD115" s="24">
        <f t="shared" si="108"/>
        <v>0.027777777777777776</v>
      </c>
      <c r="AE115" s="22">
        <f t="shared" si="109"/>
        <v>0</v>
      </c>
      <c r="AF115" s="23">
        <f t="shared" si="110"/>
        <v>-36</v>
      </c>
      <c r="AG115" s="18" t="e">
        <f t="shared" si="111"/>
        <v>#N/A</v>
      </c>
      <c r="AH115" s="18" t="e">
        <f t="shared" si="112"/>
        <v>#N/A</v>
      </c>
      <c r="AI115" s="18" t="e">
        <f t="shared" si="113"/>
        <v>#NUM!</v>
      </c>
      <c r="AJ115" s="18">
        <f t="shared" si="114"/>
        <v>50</v>
      </c>
      <c r="AK115" s="18">
        <f t="shared" si="115"/>
        <v>6</v>
      </c>
      <c r="AL115" s="25" t="e">
        <f t="shared" si="116"/>
        <v>#NUM!</v>
      </c>
    </row>
    <row r="116" spans="1:38" ht="15.75" hidden="1">
      <c r="A116" s="11" t="e">
        <f t="shared" si="94"/>
        <v>#NUM!</v>
      </c>
      <c r="B116">
        <f t="shared" si="95"/>
        <v>0</v>
      </c>
      <c r="C116" s="9" t="e">
        <f>VLOOKUP($B116,BPM!$A$1:$E$500,2,0)</f>
        <v>#N/A</v>
      </c>
      <c r="D116" s="9" t="e">
        <f>VLOOKUP($B116,BPM!$A$1:$E$500,3,0)</f>
        <v>#N/A</v>
      </c>
      <c r="E116" s="9" t="e">
        <f>VLOOKUP($B116,BPM!$A$1:$E$500,4,0)</f>
        <v>#N/A</v>
      </c>
      <c r="F116" s="9" t="e">
        <f>VLOOKUP($B116,BPM!$A$1:$E$500,5,0)</f>
        <v>#N/A</v>
      </c>
      <c r="G116" s="1"/>
      <c r="I116" s="26"/>
      <c r="J116" s="27"/>
      <c r="K116" s="28"/>
      <c r="L116" s="28"/>
      <c r="M116" s="29"/>
      <c r="N116" s="29"/>
      <c r="O116" s="29"/>
      <c r="P116" s="29"/>
      <c r="Q116" s="29"/>
      <c r="R116" s="21">
        <f t="shared" si="96"/>
        <v>0</v>
      </c>
      <c r="S116" s="21">
        <f t="shared" si="97"/>
        <v>0</v>
      </c>
      <c r="T116" s="21">
        <f t="shared" si="98"/>
        <v>0</v>
      </c>
      <c r="U116" s="21">
        <f t="shared" si="99"/>
        <v>0</v>
      </c>
      <c r="V116" s="21">
        <f t="shared" si="100"/>
        <v>0</v>
      </c>
      <c r="W116" s="22">
        <f t="shared" si="101"/>
        <v>0</v>
      </c>
      <c r="X116" s="23" t="e">
        <f t="shared" si="102"/>
        <v>#DIV/0!</v>
      </c>
      <c r="Y116" s="18" t="e">
        <f t="shared" si="103"/>
        <v>#N/A</v>
      </c>
      <c r="Z116" s="18" t="e">
        <f t="shared" si="104"/>
        <v>#DIV/0!</v>
      </c>
      <c r="AA116" s="18" t="str">
        <f t="shared" si="105"/>
        <v>TEMPO MIN</v>
      </c>
      <c r="AB116" s="18">
        <f t="shared" si="106"/>
        <v>0</v>
      </c>
      <c r="AC116" s="18">
        <f t="shared" si="107"/>
        <v>0</v>
      </c>
      <c r="AD116" s="24">
        <f t="shared" si="108"/>
        <v>0.027777777777777776</v>
      </c>
      <c r="AE116" s="22">
        <f t="shared" si="109"/>
        <v>0</v>
      </c>
      <c r="AF116" s="23">
        <f t="shared" si="110"/>
        <v>-36</v>
      </c>
      <c r="AG116" s="18" t="e">
        <f t="shared" si="111"/>
        <v>#N/A</v>
      </c>
      <c r="AH116" s="18" t="e">
        <f t="shared" si="112"/>
        <v>#N/A</v>
      </c>
      <c r="AI116" s="18" t="e">
        <f t="shared" si="113"/>
        <v>#NUM!</v>
      </c>
      <c r="AJ116" s="18">
        <f t="shared" si="114"/>
        <v>50</v>
      </c>
      <c r="AK116" s="18">
        <f t="shared" si="115"/>
        <v>6</v>
      </c>
      <c r="AL116" s="25" t="e">
        <f t="shared" si="116"/>
        <v>#NUM!</v>
      </c>
    </row>
    <row r="117" spans="1:38" ht="15.75" hidden="1">
      <c r="A117" s="11" t="e">
        <f t="shared" si="94"/>
        <v>#NUM!</v>
      </c>
      <c r="B117">
        <f t="shared" si="95"/>
        <v>0</v>
      </c>
      <c r="C117" s="9" t="e">
        <f>VLOOKUP($B117,BPM!$A$1:$E$500,2,0)</f>
        <v>#N/A</v>
      </c>
      <c r="D117" s="9" t="e">
        <f>VLOOKUP($B117,BPM!$A$1:$E$500,3,0)</f>
        <v>#N/A</v>
      </c>
      <c r="E117" s="9" t="e">
        <f>VLOOKUP($B117,BPM!$A$1:$E$500,4,0)</f>
        <v>#N/A</v>
      </c>
      <c r="F117" s="9" t="e">
        <f>VLOOKUP($B117,BPM!$A$1:$E$500,5,0)</f>
        <v>#N/A</v>
      </c>
      <c r="G117" s="1"/>
      <c r="I117" s="26"/>
      <c r="J117" s="27"/>
      <c r="K117" s="28"/>
      <c r="L117" s="28"/>
      <c r="M117" s="29"/>
      <c r="N117" s="29"/>
      <c r="O117" s="29"/>
      <c r="P117" s="29"/>
      <c r="Q117" s="29"/>
      <c r="R117" s="21">
        <f t="shared" si="96"/>
        <v>0</v>
      </c>
      <c r="S117" s="21">
        <f t="shared" si="97"/>
        <v>0</v>
      </c>
      <c r="T117" s="21">
        <f t="shared" si="98"/>
        <v>0</v>
      </c>
      <c r="U117" s="21">
        <f t="shared" si="99"/>
        <v>0</v>
      </c>
      <c r="V117" s="21">
        <f t="shared" si="100"/>
        <v>0</v>
      </c>
      <c r="W117" s="22">
        <f t="shared" si="101"/>
        <v>0</v>
      </c>
      <c r="X117" s="23" t="e">
        <f t="shared" si="102"/>
        <v>#DIV/0!</v>
      </c>
      <c r="Y117" s="18" t="e">
        <f t="shared" si="103"/>
        <v>#N/A</v>
      </c>
      <c r="Z117" s="18" t="e">
        <f t="shared" si="104"/>
        <v>#DIV/0!</v>
      </c>
      <c r="AA117" s="18" t="str">
        <f t="shared" si="105"/>
        <v>TEMPO MIN</v>
      </c>
      <c r="AB117" s="18">
        <f t="shared" si="106"/>
        <v>0</v>
      </c>
      <c r="AC117" s="18">
        <f t="shared" si="107"/>
        <v>0</v>
      </c>
      <c r="AD117" s="24">
        <f t="shared" si="108"/>
        <v>0.027777777777777776</v>
      </c>
      <c r="AE117" s="22">
        <f t="shared" si="109"/>
        <v>0</v>
      </c>
      <c r="AF117" s="23">
        <f t="shared" si="110"/>
        <v>-36</v>
      </c>
      <c r="AG117" s="18" t="e">
        <f t="shared" si="111"/>
        <v>#N/A</v>
      </c>
      <c r="AH117" s="18" t="e">
        <f t="shared" si="112"/>
        <v>#N/A</v>
      </c>
      <c r="AI117" s="18" t="e">
        <f t="shared" si="113"/>
        <v>#NUM!</v>
      </c>
      <c r="AJ117" s="18">
        <f t="shared" si="114"/>
        <v>50</v>
      </c>
      <c r="AK117" s="18">
        <f t="shared" si="115"/>
        <v>6</v>
      </c>
      <c r="AL117" s="25" t="e">
        <f t="shared" si="116"/>
        <v>#NUM!</v>
      </c>
    </row>
    <row r="118" spans="1:38" ht="15.75" hidden="1">
      <c r="A118" s="11" t="e">
        <f t="shared" si="94"/>
        <v>#NUM!</v>
      </c>
      <c r="B118">
        <f t="shared" si="95"/>
        <v>0</v>
      </c>
      <c r="C118" s="9" t="e">
        <f>VLOOKUP($B118,BPM!$A$1:$E$500,2,0)</f>
        <v>#N/A</v>
      </c>
      <c r="D118" s="9" t="e">
        <f>VLOOKUP($B118,BPM!$A$1:$E$500,3,0)</f>
        <v>#N/A</v>
      </c>
      <c r="E118" s="9" t="e">
        <f>VLOOKUP($B118,BPM!$A$1:$E$500,4,0)</f>
        <v>#N/A</v>
      </c>
      <c r="F118" s="9" t="e">
        <f>VLOOKUP($B118,BPM!$A$1:$E$500,5,0)</f>
        <v>#N/A</v>
      </c>
      <c r="G118" s="1"/>
      <c r="I118" s="26"/>
      <c r="J118" s="27"/>
      <c r="K118" s="28"/>
      <c r="L118" s="28"/>
      <c r="M118" s="29"/>
      <c r="N118" s="29"/>
      <c r="O118" s="29"/>
      <c r="P118" s="29"/>
      <c r="Q118" s="29"/>
      <c r="R118" s="21">
        <f t="shared" si="96"/>
        <v>0</v>
      </c>
      <c r="S118" s="21">
        <f t="shared" si="97"/>
        <v>0</v>
      </c>
      <c r="T118" s="21">
        <f t="shared" si="98"/>
        <v>0</v>
      </c>
      <c r="U118" s="21">
        <f t="shared" si="99"/>
        <v>0</v>
      </c>
      <c r="V118" s="21">
        <f t="shared" si="100"/>
        <v>0</v>
      </c>
      <c r="W118" s="22">
        <f t="shared" si="101"/>
        <v>0</v>
      </c>
      <c r="X118" s="23" t="e">
        <f t="shared" si="102"/>
        <v>#DIV/0!</v>
      </c>
      <c r="Y118" s="18" t="e">
        <f t="shared" si="103"/>
        <v>#N/A</v>
      </c>
      <c r="Z118" s="18" t="e">
        <f t="shared" si="104"/>
        <v>#DIV/0!</v>
      </c>
      <c r="AA118" s="18" t="str">
        <f t="shared" si="105"/>
        <v>TEMPO MIN</v>
      </c>
      <c r="AB118" s="18">
        <f t="shared" si="106"/>
        <v>0</v>
      </c>
      <c r="AC118" s="18">
        <f t="shared" si="107"/>
        <v>0</v>
      </c>
      <c r="AD118" s="24">
        <f t="shared" si="108"/>
        <v>0.027777777777777776</v>
      </c>
      <c r="AE118" s="22">
        <f t="shared" si="109"/>
        <v>0</v>
      </c>
      <c r="AF118" s="23">
        <f t="shared" si="110"/>
        <v>-36</v>
      </c>
      <c r="AG118" s="18" t="e">
        <f t="shared" si="111"/>
        <v>#N/A</v>
      </c>
      <c r="AH118" s="18" t="e">
        <f t="shared" si="112"/>
        <v>#N/A</v>
      </c>
      <c r="AI118" s="18" t="e">
        <f t="shared" si="113"/>
        <v>#NUM!</v>
      </c>
      <c r="AJ118" s="18">
        <f t="shared" si="114"/>
        <v>50</v>
      </c>
      <c r="AK118" s="18">
        <f t="shared" si="115"/>
        <v>6</v>
      </c>
      <c r="AL118" s="25" t="e">
        <f t="shared" si="116"/>
        <v>#NUM!</v>
      </c>
    </row>
    <row r="119" spans="1:38" ht="15.75" hidden="1">
      <c r="A119" s="11" t="e">
        <f t="shared" si="94"/>
        <v>#NUM!</v>
      </c>
      <c r="B119">
        <f t="shared" si="95"/>
        <v>0</v>
      </c>
      <c r="C119" s="9" t="e">
        <f>VLOOKUP($B119,BPM!$A$1:$E$500,2,0)</f>
        <v>#N/A</v>
      </c>
      <c r="D119" s="9" t="e">
        <f>VLOOKUP($B119,BPM!$A$1:$E$500,3,0)</f>
        <v>#N/A</v>
      </c>
      <c r="E119" s="9" t="e">
        <f>VLOOKUP($B119,BPM!$A$1:$E$500,4,0)</f>
        <v>#N/A</v>
      </c>
      <c r="F119" s="9" t="e">
        <f>VLOOKUP($B119,BPM!$A$1:$E$500,5,0)</f>
        <v>#N/A</v>
      </c>
      <c r="G119" s="1"/>
      <c r="I119" s="26"/>
      <c r="J119" s="27"/>
      <c r="K119" s="28"/>
      <c r="L119" s="28"/>
      <c r="M119" s="29"/>
      <c r="N119" s="29"/>
      <c r="O119" s="29"/>
      <c r="P119" s="29"/>
      <c r="Q119" s="29"/>
      <c r="R119" s="21">
        <f t="shared" si="96"/>
        <v>0</v>
      </c>
      <c r="S119" s="21">
        <f t="shared" si="97"/>
        <v>0</v>
      </c>
      <c r="T119" s="21">
        <f t="shared" si="98"/>
        <v>0</v>
      </c>
      <c r="U119" s="21">
        <f t="shared" si="99"/>
        <v>0</v>
      </c>
      <c r="V119" s="21">
        <f t="shared" si="100"/>
        <v>0</v>
      </c>
      <c r="W119" s="22">
        <f t="shared" si="101"/>
        <v>0</v>
      </c>
      <c r="X119" s="23" t="e">
        <f t="shared" si="102"/>
        <v>#DIV/0!</v>
      </c>
      <c r="Y119" s="18" t="e">
        <f t="shared" si="103"/>
        <v>#N/A</v>
      </c>
      <c r="Z119" s="18" t="e">
        <f t="shared" si="104"/>
        <v>#DIV/0!</v>
      </c>
      <c r="AA119" s="18" t="str">
        <f t="shared" si="105"/>
        <v>TEMPO MIN</v>
      </c>
      <c r="AB119" s="18">
        <f t="shared" si="106"/>
        <v>0</v>
      </c>
      <c r="AC119" s="18">
        <f t="shared" si="107"/>
        <v>0</v>
      </c>
      <c r="AD119" s="24">
        <f t="shared" si="108"/>
        <v>0.027777777777777776</v>
      </c>
      <c r="AE119" s="22">
        <f t="shared" si="109"/>
        <v>0</v>
      </c>
      <c r="AF119" s="23">
        <f t="shared" si="110"/>
        <v>-36</v>
      </c>
      <c r="AG119" s="18" t="e">
        <f t="shared" si="111"/>
        <v>#N/A</v>
      </c>
      <c r="AH119" s="18" t="e">
        <f t="shared" si="112"/>
        <v>#N/A</v>
      </c>
      <c r="AI119" s="18" t="e">
        <f t="shared" si="113"/>
        <v>#NUM!</v>
      </c>
      <c r="AJ119" s="18">
        <f t="shared" si="114"/>
        <v>50</v>
      </c>
      <c r="AK119" s="18">
        <f t="shared" si="115"/>
        <v>6</v>
      </c>
      <c r="AL119" s="25" t="e">
        <f t="shared" si="116"/>
        <v>#NUM!</v>
      </c>
    </row>
    <row r="120" spans="9:17" ht="15" hidden="1">
      <c r="I120" s="31"/>
      <c r="J120" s="31"/>
      <c r="K120" s="32"/>
      <c r="L120" s="32"/>
      <c r="M120" s="32"/>
      <c r="N120" s="32"/>
      <c r="O120" s="32"/>
      <c r="P120" s="32"/>
      <c r="Q120" s="32"/>
    </row>
    <row r="121" spans="9:17" ht="15" hidden="1">
      <c r="I121" s="31"/>
      <c r="J121" s="31"/>
      <c r="K121" s="32"/>
      <c r="L121" s="32"/>
      <c r="M121" s="32"/>
      <c r="N121" s="32"/>
      <c r="O121" s="32"/>
      <c r="P121" s="32"/>
      <c r="Q121" s="32"/>
    </row>
    <row r="122" spans="9:17" ht="15" hidden="1">
      <c r="I122" s="31"/>
      <c r="J122" s="31"/>
      <c r="K122" s="32"/>
      <c r="L122" s="32"/>
      <c r="M122" s="32"/>
      <c r="N122" s="32"/>
      <c r="O122" s="32"/>
      <c r="P122" s="32"/>
      <c r="Q122" s="32"/>
    </row>
    <row r="123" spans="9:17" ht="15" hidden="1">
      <c r="I123" s="31"/>
      <c r="J123" s="31"/>
      <c r="K123" s="32"/>
      <c r="L123" s="32"/>
      <c r="M123" s="32"/>
      <c r="N123" s="32"/>
      <c r="O123" s="32"/>
      <c r="P123" s="32"/>
      <c r="Q123" s="32"/>
    </row>
    <row r="124" spans="9:17" ht="15" hidden="1">
      <c r="I124" s="31"/>
      <c r="J124" s="31"/>
      <c r="K124" s="32"/>
      <c r="L124" s="32"/>
      <c r="M124" s="32"/>
      <c r="N124" s="32"/>
      <c r="O124" s="32"/>
      <c r="P124" s="32"/>
      <c r="Q124" s="32"/>
    </row>
    <row r="125" spans="9:17" ht="15" hidden="1">
      <c r="I125" s="31"/>
      <c r="J125" s="31"/>
      <c r="K125" s="32"/>
      <c r="L125" s="32"/>
      <c r="M125" s="32"/>
      <c r="N125" s="32"/>
      <c r="O125" s="32"/>
      <c r="P125" s="32"/>
      <c r="Q125" s="32"/>
    </row>
    <row r="126" spans="9:17" ht="15" hidden="1">
      <c r="I126" s="31"/>
      <c r="J126" s="31"/>
      <c r="K126" s="32"/>
      <c r="L126" s="32"/>
      <c r="M126" s="32"/>
      <c r="N126" s="32"/>
      <c r="O126" s="32"/>
      <c r="P126" s="32"/>
      <c r="Q126" s="32"/>
    </row>
    <row r="127" spans="9:17" ht="15" hidden="1">
      <c r="I127" s="31"/>
      <c r="J127" s="31"/>
      <c r="K127" s="32"/>
      <c r="L127" s="32"/>
      <c r="M127" s="32"/>
      <c r="N127" s="32"/>
      <c r="O127" s="32"/>
      <c r="P127" s="32"/>
      <c r="Q127" s="32"/>
    </row>
    <row r="128" spans="9:17" ht="15" hidden="1">
      <c r="I128" s="31"/>
      <c r="J128" s="31"/>
      <c r="K128" s="32"/>
      <c r="L128" s="32"/>
      <c r="M128" s="32"/>
      <c r="N128" s="32"/>
      <c r="O128" s="32"/>
      <c r="P128" s="32"/>
      <c r="Q128" s="32"/>
    </row>
    <row r="129" spans="9:17" ht="15" hidden="1">
      <c r="I129" s="31"/>
      <c r="J129" s="31"/>
      <c r="K129" s="32"/>
      <c r="L129" s="32"/>
      <c r="M129" s="32"/>
      <c r="N129" s="32"/>
      <c r="O129" s="32"/>
      <c r="P129" s="32"/>
      <c r="Q129" s="32"/>
    </row>
    <row r="130" spans="9:17" ht="15" hidden="1">
      <c r="I130" s="31"/>
      <c r="J130" s="31"/>
      <c r="K130" s="32"/>
      <c r="L130" s="32"/>
      <c r="M130" s="32"/>
      <c r="N130" s="32"/>
      <c r="O130" s="32"/>
      <c r="P130" s="32"/>
      <c r="Q130" s="32"/>
    </row>
    <row r="131" spans="9:17" ht="15" hidden="1">
      <c r="I131" s="31"/>
      <c r="J131" s="31"/>
      <c r="K131" s="32"/>
      <c r="L131" s="32"/>
      <c r="M131" s="32"/>
      <c r="N131" s="32"/>
      <c r="O131" s="32"/>
      <c r="P131" s="32"/>
      <c r="Q131" s="32"/>
    </row>
    <row r="132" spans="9:17" ht="15" hidden="1">
      <c r="I132" s="31"/>
      <c r="J132" s="31"/>
      <c r="K132" s="32"/>
      <c r="L132" s="32"/>
      <c r="M132" s="32"/>
      <c r="N132" s="32"/>
      <c r="O132" s="32"/>
      <c r="P132" s="32"/>
      <c r="Q132" s="32"/>
    </row>
    <row r="133" spans="9:17" ht="15" hidden="1">
      <c r="I133" s="31"/>
      <c r="J133" s="31"/>
      <c r="K133" s="32"/>
      <c r="L133" s="32"/>
      <c r="M133" s="32"/>
      <c r="N133" s="32"/>
      <c r="O133" s="32"/>
      <c r="P133" s="32"/>
      <c r="Q133" s="32"/>
    </row>
    <row r="134" spans="9:17" ht="15" hidden="1">
      <c r="I134" s="31"/>
      <c r="J134" s="31"/>
      <c r="K134" s="32"/>
      <c r="L134" s="32"/>
      <c r="M134" s="32"/>
      <c r="N134" s="32"/>
      <c r="O134" s="32"/>
      <c r="P134" s="32"/>
      <c r="Q134" s="32"/>
    </row>
    <row r="135" spans="9:17" ht="15" hidden="1">
      <c r="I135" s="31"/>
      <c r="J135" s="31"/>
      <c r="K135" s="32"/>
      <c r="L135" s="32"/>
      <c r="M135" s="32"/>
      <c r="N135" s="32"/>
      <c r="O135" s="32"/>
      <c r="P135" s="32"/>
      <c r="Q135" s="32"/>
    </row>
    <row r="136" spans="9:17" ht="15" hidden="1">
      <c r="I136" s="31"/>
      <c r="J136" s="31"/>
      <c r="K136" s="32"/>
      <c r="L136" s="32"/>
      <c r="M136" s="32"/>
      <c r="N136" s="32"/>
      <c r="O136" s="32"/>
      <c r="P136" s="32"/>
      <c r="Q136" s="32"/>
    </row>
    <row r="137" spans="9:17" ht="15" hidden="1">
      <c r="I137" s="31"/>
      <c r="J137" s="31"/>
      <c r="K137" s="32"/>
      <c r="L137" s="32"/>
      <c r="M137" s="32"/>
      <c r="N137" s="32"/>
      <c r="O137" s="32"/>
      <c r="P137" s="32"/>
      <c r="Q137" s="32"/>
    </row>
    <row r="138" spans="9:17" ht="15" hidden="1">
      <c r="I138" s="31"/>
      <c r="J138" s="31"/>
      <c r="K138" s="32"/>
      <c r="L138" s="32"/>
      <c r="M138" s="32"/>
      <c r="N138" s="32"/>
      <c r="O138" s="32"/>
      <c r="P138" s="32"/>
      <c r="Q138" s="32"/>
    </row>
    <row r="139" spans="9:17" ht="15" hidden="1">
      <c r="I139" s="31"/>
      <c r="J139" s="31"/>
      <c r="K139" s="32"/>
      <c r="L139" s="32"/>
      <c r="M139" s="32"/>
      <c r="N139" s="32"/>
      <c r="O139" s="32"/>
      <c r="P139" s="32"/>
      <c r="Q139" s="32"/>
    </row>
    <row r="140" spans="9:17" ht="15" hidden="1">
      <c r="I140" s="31"/>
      <c r="J140" s="31"/>
      <c r="K140" s="32"/>
      <c r="L140" s="32"/>
      <c r="M140" s="32"/>
      <c r="N140" s="32"/>
      <c r="O140" s="32"/>
      <c r="P140" s="32"/>
      <c r="Q140" s="32"/>
    </row>
    <row r="141" spans="9:17" ht="15" hidden="1">
      <c r="I141" s="31"/>
      <c r="J141" s="31"/>
      <c r="K141" s="32"/>
      <c r="L141" s="32"/>
      <c r="M141" s="32"/>
      <c r="N141" s="32"/>
      <c r="O141" s="32"/>
      <c r="P141" s="32"/>
      <c r="Q141" s="32"/>
    </row>
    <row r="142" spans="9:17" ht="15" hidden="1">
      <c r="I142" s="31"/>
      <c r="J142" s="31"/>
      <c r="K142" s="32"/>
      <c r="L142" s="32"/>
      <c r="M142" s="32"/>
      <c r="N142" s="32"/>
      <c r="O142" s="32"/>
      <c r="P142" s="32"/>
      <c r="Q142" s="32"/>
    </row>
    <row r="143" spans="9:17" ht="15" hidden="1">
      <c r="I143" s="31"/>
      <c r="J143" s="31"/>
      <c r="K143" s="32"/>
      <c r="L143" s="32"/>
      <c r="M143" s="32"/>
      <c r="N143" s="32"/>
      <c r="O143" s="32"/>
      <c r="P143" s="32"/>
      <c r="Q143" s="32"/>
    </row>
    <row r="144" spans="9:17" ht="15" hidden="1">
      <c r="I144" s="31"/>
      <c r="J144" s="31"/>
      <c r="K144" s="32"/>
      <c r="L144" s="32"/>
      <c r="M144" s="32"/>
      <c r="N144" s="32"/>
      <c r="O144" s="32"/>
      <c r="P144" s="32"/>
      <c r="Q144" s="32"/>
    </row>
    <row r="145" spans="9:17" ht="15" hidden="1">
      <c r="I145" s="31"/>
      <c r="J145" s="31"/>
      <c r="K145" s="32"/>
      <c r="L145" s="32"/>
      <c r="M145" s="32"/>
      <c r="N145" s="32"/>
      <c r="O145" s="32"/>
      <c r="P145" s="32"/>
      <c r="Q145" s="32"/>
    </row>
    <row r="146" spans="9:17" ht="15" hidden="1">
      <c r="I146" s="31"/>
      <c r="J146" s="31"/>
      <c r="K146" s="32"/>
      <c r="L146" s="32"/>
      <c r="M146" s="32"/>
      <c r="N146" s="32"/>
      <c r="O146" s="32"/>
      <c r="P146" s="32"/>
      <c r="Q146" s="32"/>
    </row>
    <row r="147" spans="9:17" ht="15" hidden="1">
      <c r="I147" s="31"/>
      <c r="J147" s="31"/>
      <c r="K147" s="32"/>
      <c r="L147" s="32"/>
      <c r="M147" s="32"/>
      <c r="N147" s="32"/>
      <c r="O147" s="32"/>
      <c r="P147" s="32"/>
      <c r="Q147" s="32"/>
    </row>
    <row r="148" spans="9:17" ht="15" hidden="1">
      <c r="I148" s="31"/>
      <c r="J148" s="31"/>
      <c r="K148" s="32"/>
      <c r="L148" s="32"/>
      <c r="M148" s="32"/>
      <c r="N148" s="32"/>
      <c r="O148" s="32"/>
      <c r="P148" s="32"/>
      <c r="Q148" s="32"/>
    </row>
    <row r="149" spans="9:17" ht="15" hidden="1">
      <c r="I149" s="31"/>
      <c r="J149" s="31"/>
      <c r="K149" s="32"/>
      <c r="L149" s="32"/>
      <c r="M149" s="32"/>
      <c r="N149" s="32"/>
      <c r="O149" s="32"/>
      <c r="P149" s="32"/>
      <c r="Q149" s="32"/>
    </row>
    <row r="150" spans="9:17" ht="15" hidden="1">
      <c r="I150" s="31"/>
      <c r="J150" s="31"/>
      <c r="K150" s="32"/>
      <c r="L150" s="32"/>
      <c r="M150" s="32"/>
      <c r="N150" s="32"/>
      <c r="O150" s="32"/>
      <c r="P150" s="32"/>
      <c r="Q150" s="32"/>
    </row>
    <row r="151" spans="9:17" ht="15" hidden="1">
      <c r="I151" s="31"/>
      <c r="J151" s="31"/>
      <c r="K151" s="32"/>
      <c r="L151" s="32"/>
      <c r="M151" s="32"/>
      <c r="N151" s="32"/>
      <c r="O151" s="32"/>
      <c r="P151" s="32"/>
      <c r="Q151" s="32"/>
    </row>
    <row r="152" spans="9:17" ht="15" hidden="1">
      <c r="I152" s="31"/>
      <c r="J152" s="31"/>
      <c r="K152" s="32"/>
      <c r="L152" s="32"/>
      <c r="M152" s="32"/>
      <c r="N152" s="32"/>
      <c r="O152" s="32"/>
      <c r="P152" s="32"/>
      <c r="Q152" s="32"/>
    </row>
    <row r="153" spans="9:17" ht="15" hidden="1">
      <c r="I153" s="31"/>
      <c r="J153" s="31"/>
      <c r="K153" s="32"/>
      <c r="L153" s="32"/>
      <c r="M153" s="32"/>
      <c r="N153" s="32"/>
      <c r="O153" s="32"/>
      <c r="P153" s="32"/>
      <c r="Q153" s="32"/>
    </row>
    <row r="154" spans="9:17" ht="15" hidden="1">
      <c r="I154" s="31"/>
      <c r="J154" s="31"/>
      <c r="K154" s="32"/>
      <c r="L154" s="32"/>
      <c r="M154" s="32"/>
      <c r="N154" s="32"/>
      <c r="O154" s="32"/>
      <c r="P154" s="32"/>
      <c r="Q154" s="32"/>
    </row>
    <row r="155" spans="9:17" ht="15" hidden="1">
      <c r="I155" s="31"/>
      <c r="J155" s="31"/>
      <c r="K155" s="32"/>
      <c r="L155" s="32"/>
      <c r="M155" s="32"/>
      <c r="N155" s="32"/>
      <c r="O155" s="32"/>
      <c r="P155" s="32"/>
      <c r="Q155" s="32"/>
    </row>
    <row r="156" spans="9:17" ht="15" hidden="1">
      <c r="I156" s="31"/>
      <c r="J156" s="31"/>
      <c r="K156" s="32"/>
      <c r="L156" s="32"/>
      <c r="M156" s="32"/>
      <c r="N156" s="32"/>
      <c r="O156" s="32"/>
      <c r="P156" s="32"/>
      <c r="Q156" s="32"/>
    </row>
    <row r="157" spans="9:17" ht="15" hidden="1">
      <c r="I157" s="31"/>
      <c r="J157" s="31"/>
      <c r="K157" s="32"/>
      <c r="L157" s="32"/>
      <c r="M157" s="32"/>
      <c r="N157" s="32"/>
      <c r="O157" s="32"/>
      <c r="P157" s="32"/>
      <c r="Q157" s="32"/>
    </row>
    <row r="158" spans="9:17" ht="15" hidden="1">
      <c r="I158" s="31"/>
      <c r="J158" s="31"/>
      <c r="K158" s="32"/>
      <c r="L158" s="32"/>
      <c r="M158" s="32"/>
      <c r="N158" s="32"/>
      <c r="O158" s="32"/>
      <c r="P158" s="32"/>
      <c r="Q158" s="32"/>
    </row>
    <row r="159" spans="9:17" ht="15" hidden="1">
      <c r="I159" s="31"/>
      <c r="J159" s="31"/>
      <c r="K159" s="32"/>
      <c r="L159" s="32"/>
      <c r="M159" s="32"/>
      <c r="N159" s="32"/>
      <c r="O159" s="32"/>
      <c r="P159" s="32"/>
      <c r="Q159" s="32"/>
    </row>
    <row r="160" spans="9:17" ht="15" hidden="1">
      <c r="I160" s="31"/>
      <c r="J160" s="31"/>
      <c r="K160" s="32"/>
      <c r="L160" s="32"/>
      <c r="M160" s="32"/>
      <c r="N160" s="32"/>
      <c r="O160" s="32"/>
      <c r="P160" s="32"/>
      <c r="Q160" s="32"/>
    </row>
    <row r="161" spans="9:17" ht="15" hidden="1">
      <c r="I161" s="31"/>
      <c r="J161" s="31"/>
      <c r="K161" s="32"/>
      <c r="L161" s="32"/>
      <c r="M161" s="32"/>
      <c r="N161" s="32"/>
      <c r="O161" s="32"/>
      <c r="P161" s="32"/>
      <c r="Q161" s="32"/>
    </row>
    <row r="162" spans="9:17" ht="15" hidden="1">
      <c r="I162" s="31"/>
      <c r="J162" s="31"/>
      <c r="K162" s="32"/>
      <c r="L162" s="32"/>
      <c r="M162" s="32"/>
      <c r="N162" s="32"/>
      <c r="O162" s="32"/>
      <c r="P162" s="32"/>
      <c r="Q162" s="32"/>
    </row>
    <row r="163" spans="9:17" ht="15" hidden="1">
      <c r="I163" s="31"/>
      <c r="J163" s="31"/>
      <c r="K163" s="32"/>
      <c r="L163" s="32"/>
      <c r="M163" s="32"/>
      <c r="N163" s="32"/>
      <c r="O163" s="32"/>
      <c r="P163" s="32"/>
      <c r="Q163" s="32"/>
    </row>
    <row r="164" spans="9:17" ht="15" hidden="1">
      <c r="I164" s="31"/>
      <c r="J164" s="31"/>
      <c r="K164" s="32"/>
      <c r="L164" s="32"/>
      <c r="M164" s="32"/>
      <c r="N164" s="32"/>
      <c r="O164" s="32"/>
      <c r="P164" s="32"/>
      <c r="Q164" s="32"/>
    </row>
    <row r="165" spans="9:17" ht="15" hidden="1">
      <c r="I165" s="31"/>
      <c r="J165" s="31"/>
      <c r="K165" s="32"/>
      <c r="L165" s="32"/>
      <c r="M165" s="32"/>
      <c r="N165" s="32"/>
      <c r="O165" s="32"/>
      <c r="P165" s="32"/>
      <c r="Q165" s="32"/>
    </row>
    <row r="166" spans="9:17" ht="15" hidden="1">
      <c r="I166" s="31"/>
      <c r="J166" s="31"/>
      <c r="K166" s="32"/>
      <c r="L166" s="32"/>
      <c r="M166" s="32"/>
      <c r="N166" s="32"/>
      <c r="O166" s="32"/>
      <c r="P166" s="32"/>
      <c r="Q166" s="32"/>
    </row>
    <row r="167" spans="9:17" ht="15" hidden="1">
      <c r="I167" s="31"/>
      <c r="J167" s="31"/>
      <c r="K167" s="32"/>
      <c r="L167" s="32"/>
      <c r="M167" s="32"/>
      <c r="N167" s="32"/>
      <c r="O167" s="32"/>
      <c r="P167" s="32"/>
      <c r="Q167" s="32"/>
    </row>
    <row r="168" spans="9:17" ht="15" hidden="1">
      <c r="I168" s="31"/>
      <c r="J168" s="31"/>
      <c r="K168" s="32"/>
      <c r="L168" s="32"/>
      <c r="M168" s="32"/>
      <c r="N168" s="32"/>
      <c r="O168" s="32"/>
      <c r="P168" s="32"/>
      <c r="Q168" s="32"/>
    </row>
    <row r="169" spans="9:17" ht="15" hidden="1">
      <c r="I169" s="31"/>
      <c r="J169" s="31"/>
      <c r="K169" s="32"/>
      <c r="L169" s="32"/>
      <c r="M169" s="32"/>
      <c r="N169" s="32"/>
      <c r="O169" s="32"/>
      <c r="P169" s="32"/>
      <c r="Q169" s="32"/>
    </row>
    <row r="170" spans="9:17" ht="15" hidden="1">
      <c r="I170" s="31"/>
      <c r="J170" s="31"/>
      <c r="K170" s="32"/>
      <c r="L170" s="32"/>
      <c r="M170" s="32"/>
      <c r="N170" s="32"/>
      <c r="O170" s="32"/>
      <c r="P170" s="32"/>
      <c r="Q170" s="32"/>
    </row>
    <row r="171" spans="9:17" ht="15" hidden="1">
      <c r="I171" s="31"/>
      <c r="J171" s="31"/>
      <c r="K171" s="32"/>
      <c r="L171" s="32"/>
      <c r="M171" s="32"/>
      <c r="N171" s="32"/>
      <c r="O171" s="32"/>
      <c r="P171" s="32"/>
      <c r="Q171" s="32"/>
    </row>
    <row r="172" spans="9:17" ht="15" hidden="1">
      <c r="I172" s="31"/>
      <c r="J172" s="31"/>
      <c r="K172" s="32"/>
      <c r="L172" s="32"/>
      <c r="M172" s="32"/>
      <c r="N172" s="32"/>
      <c r="O172" s="32"/>
      <c r="P172" s="32"/>
      <c r="Q172" s="32"/>
    </row>
    <row r="173" spans="9:17" ht="15" hidden="1">
      <c r="I173" s="31"/>
      <c r="J173" s="31"/>
      <c r="K173" s="32"/>
      <c r="L173" s="32"/>
      <c r="M173" s="32"/>
      <c r="N173" s="32"/>
      <c r="O173" s="32"/>
      <c r="P173" s="32"/>
      <c r="Q173" s="32"/>
    </row>
    <row r="174" spans="9:17" ht="15" hidden="1">
      <c r="I174" s="31"/>
      <c r="J174" s="31"/>
      <c r="K174" s="32"/>
      <c r="L174" s="32"/>
      <c r="M174" s="32"/>
      <c r="N174" s="32"/>
      <c r="O174" s="32"/>
      <c r="P174" s="32"/>
      <c r="Q174" s="32"/>
    </row>
    <row r="175" spans="9:17" ht="15" hidden="1">
      <c r="I175" s="31"/>
      <c r="J175" s="31"/>
      <c r="K175" s="32"/>
      <c r="L175" s="32"/>
      <c r="M175" s="32"/>
      <c r="N175" s="32"/>
      <c r="O175" s="32"/>
      <c r="P175" s="32"/>
      <c r="Q175" s="32"/>
    </row>
    <row r="176" spans="9:17" ht="15" hidden="1">
      <c r="I176" s="31"/>
      <c r="J176" s="31"/>
      <c r="K176" s="32"/>
      <c r="L176" s="32"/>
      <c r="M176" s="32"/>
      <c r="N176" s="32"/>
      <c r="O176" s="32"/>
      <c r="P176" s="32"/>
      <c r="Q176" s="32"/>
    </row>
    <row r="177" spans="9:17" ht="15" hidden="1">
      <c r="I177" s="31"/>
      <c r="J177" s="31"/>
      <c r="K177" s="32"/>
      <c r="L177" s="32"/>
      <c r="M177" s="32"/>
      <c r="N177" s="32"/>
      <c r="O177" s="32"/>
      <c r="P177" s="32"/>
      <c r="Q177" s="32"/>
    </row>
    <row r="178" spans="9:17" ht="15" hidden="1">
      <c r="I178" s="31"/>
      <c r="J178" s="31"/>
      <c r="K178" s="32"/>
      <c r="L178" s="32"/>
      <c r="M178" s="32"/>
      <c r="N178" s="32"/>
      <c r="O178" s="32"/>
      <c r="P178" s="32"/>
      <c r="Q178" s="32"/>
    </row>
    <row r="179" spans="9:17" ht="15" hidden="1">
      <c r="I179" s="31"/>
      <c r="J179" s="31"/>
      <c r="K179" s="32"/>
      <c r="L179" s="32"/>
      <c r="M179" s="32"/>
      <c r="N179" s="32"/>
      <c r="O179" s="32"/>
      <c r="P179" s="32"/>
      <c r="Q179" s="32"/>
    </row>
    <row r="180" spans="9:17" ht="15" hidden="1">
      <c r="I180" s="31"/>
      <c r="J180" s="31"/>
      <c r="K180" s="32"/>
      <c r="L180" s="32"/>
      <c r="M180" s="32"/>
      <c r="N180" s="32"/>
      <c r="O180" s="32"/>
      <c r="P180" s="32"/>
      <c r="Q180" s="32"/>
    </row>
    <row r="181" spans="9:17" ht="15" hidden="1">
      <c r="I181" s="31"/>
      <c r="J181" s="31"/>
      <c r="K181" s="32"/>
      <c r="L181" s="32"/>
      <c r="M181" s="32"/>
      <c r="N181" s="32"/>
      <c r="O181" s="32"/>
      <c r="P181" s="32"/>
      <c r="Q181" s="32"/>
    </row>
    <row r="182" spans="9:17" ht="15" hidden="1">
      <c r="I182" s="31"/>
      <c r="J182" s="31"/>
      <c r="K182" s="32"/>
      <c r="L182" s="32"/>
      <c r="M182" s="32"/>
      <c r="N182" s="32"/>
      <c r="O182" s="32"/>
      <c r="P182" s="32"/>
      <c r="Q182" s="32"/>
    </row>
    <row r="183" spans="9:17" ht="15" hidden="1">
      <c r="I183" s="31"/>
      <c r="J183" s="31"/>
      <c r="K183" s="32"/>
      <c r="L183" s="32"/>
      <c r="M183" s="32"/>
      <c r="N183" s="32"/>
      <c r="O183" s="32"/>
      <c r="P183" s="32"/>
      <c r="Q183" s="32"/>
    </row>
    <row r="184" spans="9:17" ht="15" hidden="1">
      <c r="I184" s="31"/>
      <c r="J184" s="31"/>
      <c r="K184" s="32"/>
      <c r="L184" s="32"/>
      <c r="M184" s="32"/>
      <c r="N184" s="32"/>
      <c r="O184" s="32"/>
      <c r="P184" s="32"/>
      <c r="Q184" s="32"/>
    </row>
    <row r="185" spans="9:17" ht="15" hidden="1">
      <c r="I185" s="31"/>
      <c r="J185" s="31"/>
      <c r="K185" s="32"/>
      <c r="L185" s="32"/>
      <c r="M185" s="32"/>
      <c r="N185" s="32"/>
      <c r="O185" s="32"/>
      <c r="P185" s="32"/>
      <c r="Q185" s="32"/>
    </row>
    <row r="186" spans="9:17" ht="15" hidden="1">
      <c r="I186" s="31"/>
      <c r="J186" s="31"/>
      <c r="K186" s="32"/>
      <c r="L186" s="32"/>
      <c r="M186" s="32"/>
      <c r="N186" s="32"/>
      <c r="O186" s="32"/>
      <c r="P186" s="32"/>
      <c r="Q186" s="32"/>
    </row>
    <row r="187" spans="9:17" ht="15" hidden="1">
      <c r="I187" s="31"/>
      <c r="J187" s="31"/>
      <c r="K187" s="32"/>
      <c r="L187" s="32"/>
      <c r="M187" s="32"/>
      <c r="N187" s="32"/>
      <c r="O187" s="32"/>
      <c r="P187" s="32"/>
      <c r="Q187" s="32"/>
    </row>
    <row r="188" spans="9:17" ht="15" hidden="1">
      <c r="I188" s="31"/>
      <c r="J188" s="31"/>
      <c r="K188" s="32"/>
      <c r="L188" s="32"/>
      <c r="M188" s="32"/>
      <c r="N188" s="32"/>
      <c r="O188" s="32"/>
      <c r="P188" s="32"/>
      <c r="Q188" s="32"/>
    </row>
    <row r="189" spans="9:17" ht="15" hidden="1">
      <c r="I189" s="31"/>
      <c r="J189" s="31"/>
      <c r="K189" s="32"/>
      <c r="L189" s="32"/>
      <c r="M189" s="32"/>
      <c r="N189" s="32"/>
      <c r="O189" s="32"/>
      <c r="P189" s="32"/>
      <c r="Q189" s="32"/>
    </row>
    <row r="190" spans="9:17" ht="15" hidden="1">
      <c r="I190" s="31"/>
      <c r="J190" s="31"/>
      <c r="K190" s="32"/>
      <c r="L190" s="32"/>
      <c r="M190" s="32"/>
      <c r="N190" s="32"/>
      <c r="O190" s="32"/>
      <c r="P190" s="32"/>
      <c r="Q190" s="32"/>
    </row>
    <row r="191" spans="9:17" ht="15" hidden="1">
      <c r="I191" s="31"/>
      <c r="J191" s="31"/>
      <c r="K191" s="32"/>
      <c r="L191" s="32"/>
      <c r="M191" s="32"/>
      <c r="N191" s="32"/>
      <c r="O191" s="32"/>
      <c r="P191" s="32"/>
      <c r="Q191" s="32"/>
    </row>
    <row r="192" spans="9:17" ht="15" hidden="1">
      <c r="I192" s="31"/>
      <c r="J192" s="31"/>
      <c r="K192" s="32"/>
      <c r="L192" s="32"/>
      <c r="M192" s="32"/>
      <c r="N192" s="32"/>
      <c r="O192" s="32"/>
      <c r="P192" s="32"/>
      <c r="Q192" s="32"/>
    </row>
    <row r="193" spans="9:17" ht="15" hidden="1">
      <c r="I193" s="31"/>
      <c r="J193" s="31"/>
      <c r="K193" s="32"/>
      <c r="L193" s="32"/>
      <c r="M193" s="32"/>
      <c r="N193" s="32"/>
      <c r="O193" s="32"/>
      <c r="P193" s="32"/>
      <c r="Q193" s="32"/>
    </row>
    <row r="194" spans="9:17" ht="15" hidden="1">
      <c r="I194" s="31"/>
      <c r="J194" s="31"/>
      <c r="K194" s="32"/>
      <c r="L194" s="32"/>
      <c r="M194" s="32"/>
      <c r="N194" s="32"/>
      <c r="O194" s="32"/>
      <c r="P194" s="32"/>
      <c r="Q194" s="32"/>
    </row>
    <row r="195" spans="9:17" ht="15" hidden="1">
      <c r="I195" s="31"/>
      <c r="J195" s="31"/>
      <c r="K195" s="32"/>
      <c r="L195" s="32"/>
      <c r="M195" s="32"/>
      <c r="N195" s="32"/>
      <c r="O195" s="32"/>
      <c r="P195" s="32"/>
      <c r="Q195" s="32"/>
    </row>
    <row r="196" spans="9:17" ht="15" hidden="1">
      <c r="I196" s="31"/>
      <c r="J196" s="31"/>
      <c r="K196" s="32"/>
      <c r="L196" s="32"/>
      <c r="M196" s="32"/>
      <c r="N196" s="32"/>
      <c r="O196" s="32"/>
      <c r="P196" s="32"/>
      <c r="Q196" s="32"/>
    </row>
    <row r="197" spans="9:17" ht="15" hidden="1">
      <c r="I197" s="31"/>
      <c r="J197" s="31"/>
      <c r="K197" s="32"/>
      <c r="L197" s="32"/>
      <c r="M197" s="32"/>
      <c r="N197" s="32"/>
      <c r="O197" s="32"/>
      <c r="P197" s="32"/>
      <c r="Q197" s="32"/>
    </row>
    <row r="198" spans="9:17" ht="15" hidden="1">
      <c r="I198" s="31"/>
      <c r="J198" s="31"/>
      <c r="K198" s="32"/>
      <c r="L198" s="32"/>
      <c r="M198" s="32"/>
      <c r="N198" s="32"/>
      <c r="O198" s="32"/>
      <c r="P198" s="32"/>
      <c r="Q198" s="32"/>
    </row>
    <row r="199" spans="9:17" ht="15" hidden="1">
      <c r="I199" s="31"/>
      <c r="J199" s="31"/>
      <c r="K199" s="32"/>
      <c r="L199" s="32"/>
      <c r="M199" s="32"/>
      <c r="N199" s="32"/>
      <c r="O199" s="32"/>
      <c r="P199" s="32"/>
      <c r="Q199" s="32"/>
    </row>
    <row r="200" spans="9:17" ht="15" hidden="1">
      <c r="I200" s="31"/>
      <c r="J200" s="31"/>
      <c r="K200" s="32"/>
      <c r="L200" s="32"/>
      <c r="M200" s="32"/>
      <c r="N200" s="32"/>
      <c r="O200" s="32"/>
      <c r="P200" s="32"/>
      <c r="Q200" s="32"/>
    </row>
    <row r="201" spans="9:17" ht="15" hidden="1">
      <c r="I201" s="31"/>
      <c r="J201" s="31"/>
      <c r="K201" s="32"/>
      <c r="L201" s="32"/>
      <c r="M201" s="32"/>
      <c r="N201" s="32"/>
      <c r="O201" s="32"/>
      <c r="P201" s="32"/>
      <c r="Q201" s="32"/>
    </row>
    <row r="202" spans="9:17" ht="15" hidden="1">
      <c r="I202" s="31"/>
      <c r="J202" s="31"/>
      <c r="K202" s="32"/>
      <c r="L202" s="32"/>
      <c r="M202" s="32"/>
      <c r="N202" s="32"/>
      <c r="O202" s="32"/>
      <c r="P202" s="32"/>
      <c r="Q202" s="32"/>
    </row>
    <row r="203" spans="9:17" ht="15" hidden="1">
      <c r="I203" s="31"/>
      <c r="J203" s="31"/>
      <c r="K203" s="32"/>
      <c r="L203" s="32"/>
      <c r="M203" s="32"/>
      <c r="N203" s="32"/>
      <c r="O203" s="32"/>
      <c r="P203" s="32"/>
      <c r="Q203" s="32"/>
    </row>
    <row r="204" spans="9:17" ht="15" hidden="1">
      <c r="I204" s="31"/>
      <c r="J204" s="31"/>
      <c r="K204" s="32"/>
      <c r="L204" s="32"/>
      <c r="M204" s="32"/>
      <c r="N204" s="32"/>
      <c r="O204" s="32"/>
      <c r="P204" s="32"/>
      <c r="Q204" s="32"/>
    </row>
    <row r="205" spans="9:17" ht="15" hidden="1">
      <c r="I205" s="31"/>
      <c r="J205" s="31"/>
      <c r="K205" s="32"/>
      <c r="L205" s="32"/>
      <c r="M205" s="32"/>
      <c r="N205" s="32"/>
      <c r="O205" s="32"/>
      <c r="P205" s="32"/>
      <c r="Q205" s="32"/>
    </row>
    <row r="206" spans="9:17" ht="15" hidden="1">
      <c r="I206" s="31"/>
      <c r="J206" s="31"/>
      <c r="K206" s="32"/>
      <c r="L206" s="32"/>
      <c r="M206" s="32"/>
      <c r="N206" s="32"/>
      <c r="O206" s="32"/>
      <c r="P206" s="32"/>
      <c r="Q206" s="32"/>
    </row>
    <row r="207" spans="9:17" ht="15" hidden="1">
      <c r="I207" s="31"/>
      <c r="J207" s="31"/>
      <c r="K207" s="32"/>
      <c r="L207" s="32"/>
      <c r="M207" s="32"/>
      <c r="N207" s="32"/>
      <c r="O207" s="32"/>
      <c r="P207" s="32"/>
      <c r="Q207" s="32"/>
    </row>
    <row r="208" spans="9:17" ht="15" hidden="1">
      <c r="I208" s="31"/>
      <c r="J208" s="31"/>
      <c r="K208" s="32"/>
      <c r="L208" s="32"/>
      <c r="M208" s="32"/>
      <c r="N208" s="32"/>
      <c r="O208" s="32"/>
      <c r="P208" s="32"/>
      <c r="Q208" s="32"/>
    </row>
    <row r="209" spans="9:17" ht="15" hidden="1">
      <c r="I209" s="31"/>
      <c r="J209" s="31"/>
      <c r="K209" s="32"/>
      <c r="L209" s="32"/>
      <c r="M209" s="32"/>
      <c r="N209" s="32"/>
      <c r="O209" s="32"/>
      <c r="P209" s="32"/>
      <c r="Q209" s="32"/>
    </row>
    <row r="210" spans="9:17" ht="15" hidden="1">
      <c r="I210" s="31"/>
      <c r="J210" s="31"/>
      <c r="K210" s="32"/>
      <c r="L210" s="32"/>
      <c r="M210" s="32"/>
      <c r="N210" s="32"/>
      <c r="O210" s="32"/>
      <c r="P210" s="32"/>
      <c r="Q210" s="32"/>
    </row>
    <row r="211" spans="9:17" ht="15" hidden="1">
      <c r="I211" s="31"/>
      <c r="J211" s="31"/>
      <c r="K211" s="32"/>
      <c r="L211" s="32"/>
      <c r="M211" s="32"/>
      <c r="N211" s="32"/>
      <c r="O211" s="32"/>
      <c r="P211" s="32"/>
      <c r="Q211" s="32"/>
    </row>
    <row r="212" spans="9:17" ht="15" hidden="1">
      <c r="I212" s="31"/>
      <c r="J212" s="31"/>
      <c r="K212" s="32"/>
      <c r="L212" s="32"/>
      <c r="M212" s="32"/>
      <c r="N212" s="32"/>
      <c r="O212" s="32"/>
      <c r="P212" s="32"/>
      <c r="Q212" s="32"/>
    </row>
    <row r="213" spans="9:17" ht="15" hidden="1">
      <c r="I213" s="31"/>
      <c r="J213" s="31"/>
      <c r="K213" s="32"/>
      <c r="L213" s="32"/>
      <c r="M213" s="32"/>
      <c r="N213" s="32"/>
      <c r="O213" s="32"/>
      <c r="P213" s="32"/>
      <c r="Q213" s="32"/>
    </row>
    <row r="214" spans="9:17" ht="15" hidden="1">
      <c r="I214" s="31"/>
      <c r="J214" s="31"/>
      <c r="K214" s="32"/>
      <c r="L214" s="32"/>
      <c r="M214" s="32"/>
      <c r="N214" s="32"/>
      <c r="O214" s="32"/>
      <c r="P214" s="32"/>
      <c r="Q214" s="32"/>
    </row>
    <row r="215" spans="9:17" ht="15" hidden="1">
      <c r="I215" s="31"/>
      <c r="J215" s="31"/>
      <c r="K215" s="32"/>
      <c r="L215" s="32"/>
      <c r="M215" s="32"/>
      <c r="N215" s="32"/>
      <c r="O215" s="32"/>
      <c r="P215" s="32"/>
      <c r="Q215" s="32"/>
    </row>
    <row r="216" spans="9:17" ht="15" hidden="1">
      <c r="I216" s="31"/>
      <c r="J216" s="31"/>
      <c r="K216" s="32"/>
      <c r="L216" s="32"/>
      <c r="M216" s="32"/>
      <c r="N216" s="32"/>
      <c r="O216" s="32"/>
      <c r="P216" s="32"/>
      <c r="Q216" s="32"/>
    </row>
    <row r="217" spans="9:17" ht="15" hidden="1">
      <c r="I217" s="31"/>
      <c r="J217" s="31"/>
      <c r="K217" s="32"/>
      <c r="L217" s="32"/>
      <c r="M217" s="32"/>
      <c r="N217" s="32"/>
      <c r="O217" s="32"/>
      <c r="P217" s="32"/>
      <c r="Q217" s="32"/>
    </row>
    <row r="218" spans="9:17" ht="15" hidden="1">
      <c r="I218" s="31"/>
      <c r="J218" s="31"/>
      <c r="K218" s="32"/>
      <c r="L218" s="32"/>
      <c r="M218" s="32"/>
      <c r="N218" s="32"/>
      <c r="O218" s="32"/>
      <c r="P218" s="32"/>
      <c r="Q218" s="32"/>
    </row>
    <row r="219" spans="9:17" ht="15" hidden="1">
      <c r="I219" s="31"/>
      <c r="J219" s="31"/>
      <c r="K219" s="32"/>
      <c r="L219" s="32"/>
      <c r="M219" s="32"/>
      <c r="N219" s="32"/>
      <c r="O219" s="32"/>
      <c r="P219" s="32"/>
      <c r="Q219" s="32"/>
    </row>
    <row r="220" spans="9:17" ht="15" hidden="1">
      <c r="I220" s="31"/>
      <c r="J220" s="31"/>
      <c r="K220" s="32"/>
      <c r="L220" s="32"/>
      <c r="M220" s="32"/>
      <c r="N220" s="32"/>
      <c r="O220" s="32"/>
      <c r="P220" s="32"/>
      <c r="Q220" s="32"/>
    </row>
    <row r="221" spans="9:17" ht="15" hidden="1">
      <c r="I221" s="31"/>
      <c r="J221" s="31"/>
      <c r="K221" s="32"/>
      <c r="L221" s="32"/>
      <c r="M221" s="32"/>
      <c r="N221" s="32"/>
      <c r="O221" s="32"/>
      <c r="P221" s="32"/>
      <c r="Q221" s="32"/>
    </row>
    <row r="222" spans="9:17" ht="15" hidden="1">
      <c r="I222" s="31"/>
      <c r="J222" s="31"/>
      <c r="K222" s="32"/>
      <c r="L222" s="32"/>
      <c r="M222" s="32"/>
      <c r="N222" s="32"/>
      <c r="O222" s="32"/>
      <c r="P222" s="32"/>
      <c r="Q222" s="32"/>
    </row>
    <row r="223" spans="9:17" ht="15" hidden="1">
      <c r="I223" s="31"/>
      <c r="J223" s="31"/>
      <c r="K223" s="32"/>
      <c r="L223" s="32"/>
      <c r="M223" s="32"/>
      <c r="N223" s="32"/>
      <c r="O223" s="32"/>
      <c r="P223" s="32"/>
      <c r="Q223" s="32"/>
    </row>
    <row r="224" spans="9:17" ht="15" hidden="1">
      <c r="I224" s="31"/>
      <c r="J224" s="31"/>
      <c r="K224" s="32"/>
      <c r="L224" s="32"/>
      <c r="M224" s="32"/>
      <c r="N224" s="32"/>
      <c r="O224" s="32"/>
      <c r="P224" s="32"/>
      <c r="Q224" s="32"/>
    </row>
    <row r="225" spans="9:17" ht="15" hidden="1">
      <c r="I225" s="31"/>
      <c r="J225" s="31"/>
      <c r="K225" s="32"/>
      <c r="L225" s="32"/>
      <c r="M225" s="32"/>
      <c r="N225" s="32"/>
      <c r="O225" s="32"/>
      <c r="P225" s="32"/>
      <c r="Q225" s="32"/>
    </row>
    <row r="226" spans="9:17" ht="15" hidden="1">
      <c r="I226" s="31"/>
      <c r="J226" s="31"/>
      <c r="K226" s="32"/>
      <c r="L226" s="32"/>
      <c r="M226" s="32"/>
      <c r="N226" s="32"/>
      <c r="O226" s="32"/>
      <c r="P226" s="32"/>
      <c r="Q226" s="32"/>
    </row>
    <row r="227" spans="9:17" ht="15" hidden="1">
      <c r="I227" s="31"/>
      <c r="J227" s="31"/>
      <c r="K227" s="32"/>
      <c r="L227" s="32"/>
      <c r="M227" s="32"/>
      <c r="N227" s="32"/>
      <c r="O227" s="32"/>
      <c r="P227" s="32"/>
      <c r="Q227" s="32"/>
    </row>
    <row r="228" spans="9:17" ht="15" hidden="1">
      <c r="I228" s="31"/>
      <c r="J228" s="31"/>
      <c r="K228" s="32"/>
      <c r="L228" s="32"/>
      <c r="M228" s="32"/>
      <c r="N228" s="32"/>
      <c r="O228" s="32"/>
      <c r="P228" s="32"/>
      <c r="Q228" s="32"/>
    </row>
    <row r="229" spans="9:17" ht="15" hidden="1">
      <c r="I229" s="31"/>
      <c r="J229" s="31"/>
      <c r="K229" s="32"/>
      <c r="L229" s="32"/>
      <c r="M229" s="32"/>
      <c r="N229" s="32"/>
      <c r="O229" s="32"/>
      <c r="P229" s="32"/>
      <c r="Q229" s="32"/>
    </row>
    <row r="230" spans="9:17" ht="15" hidden="1">
      <c r="I230" s="31"/>
      <c r="J230" s="31"/>
      <c r="K230" s="32"/>
      <c r="L230" s="32"/>
      <c r="M230" s="32"/>
      <c r="N230" s="32"/>
      <c r="O230" s="32"/>
      <c r="P230" s="32"/>
      <c r="Q230" s="32"/>
    </row>
    <row r="231" spans="9:17" ht="15" hidden="1">
      <c r="I231" s="31"/>
      <c r="J231" s="31"/>
      <c r="K231" s="32"/>
      <c r="L231" s="32"/>
      <c r="M231" s="32"/>
      <c r="N231" s="32"/>
      <c r="O231" s="32"/>
      <c r="P231" s="32"/>
      <c r="Q231" s="32"/>
    </row>
    <row r="232" spans="9:17" ht="15" hidden="1">
      <c r="I232" s="31"/>
      <c r="J232" s="31"/>
      <c r="K232" s="32"/>
      <c r="L232" s="32"/>
      <c r="M232" s="32"/>
      <c r="N232" s="32"/>
      <c r="O232" s="32"/>
      <c r="P232" s="32"/>
      <c r="Q232" s="32"/>
    </row>
    <row r="233" spans="9:17" ht="15" hidden="1">
      <c r="I233" s="31"/>
      <c r="J233" s="31"/>
      <c r="K233" s="32"/>
      <c r="L233" s="32"/>
      <c r="M233" s="32"/>
      <c r="N233" s="32"/>
      <c r="O233" s="32"/>
      <c r="P233" s="32"/>
      <c r="Q233" s="32"/>
    </row>
    <row r="234" spans="9:17" ht="15" hidden="1">
      <c r="I234" s="31"/>
      <c r="J234" s="31"/>
      <c r="K234" s="32"/>
      <c r="L234" s="32"/>
      <c r="M234" s="32"/>
      <c r="N234" s="32"/>
      <c r="O234" s="32"/>
      <c r="P234" s="32"/>
      <c r="Q234" s="32"/>
    </row>
    <row r="235" spans="9:17" ht="15" hidden="1">
      <c r="I235" s="31"/>
      <c r="J235" s="31"/>
      <c r="K235" s="32"/>
      <c r="L235" s="32"/>
      <c r="M235" s="32"/>
      <c r="N235" s="32"/>
      <c r="O235" s="32"/>
      <c r="P235" s="32"/>
      <c r="Q235" s="32"/>
    </row>
    <row r="236" spans="9:17" ht="15" hidden="1">
      <c r="I236" s="31"/>
      <c r="J236" s="31"/>
      <c r="K236" s="32"/>
      <c r="L236" s="32"/>
      <c r="M236" s="32"/>
      <c r="N236" s="32"/>
      <c r="O236" s="32"/>
      <c r="P236" s="32"/>
      <c r="Q236" s="32"/>
    </row>
    <row r="237" spans="9:17" ht="15" hidden="1">
      <c r="I237" s="31"/>
      <c r="J237" s="31"/>
      <c r="K237" s="32"/>
      <c r="L237" s="32"/>
      <c r="M237" s="32"/>
      <c r="N237" s="32"/>
      <c r="O237" s="32"/>
      <c r="P237" s="32"/>
      <c r="Q237" s="32"/>
    </row>
    <row r="238" spans="9:17" ht="15" hidden="1">
      <c r="I238" s="31"/>
      <c r="J238" s="31"/>
      <c r="K238" s="32"/>
      <c r="L238" s="32"/>
      <c r="M238" s="32"/>
      <c r="N238" s="32"/>
      <c r="O238" s="32"/>
      <c r="P238" s="32"/>
      <c r="Q238" s="32"/>
    </row>
    <row r="239" spans="9:17" ht="15" hidden="1">
      <c r="I239" s="31"/>
      <c r="J239" s="31"/>
      <c r="K239" s="32"/>
      <c r="L239" s="32"/>
      <c r="M239" s="32"/>
      <c r="N239" s="32"/>
      <c r="O239" s="32"/>
      <c r="P239" s="32"/>
      <c r="Q239" s="32"/>
    </row>
    <row r="240" spans="9:17" ht="15" hidden="1">
      <c r="I240" s="31"/>
      <c r="J240" s="31"/>
      <c r="K240" s="32"/>
      <c r="L240" s="32"/>
      <c r="M240" s="32"/>
      <c r="N240" s="32"/>
      <c r="O240" s="32"/>
      <c r="P240" s="32"/>
      <c r="Q240" s="32"/>
    </row>
    <row r="241" spans="9:17" ht="15" hidden="1">
      <c r="I241" s="31"/>
      <c r="J241" s="31"/>
      <c r="K241" s="32"/>
      <c r="L241" s="32"/>
      <c r="M241" s="32"/>
      <c r="N241" s="32"/>
      <c r="O241" s="32"/>
      <c r="P241" s="32"/>
      <c r="Q241" s="32"/>
    </row>
    <row r="242" spans="9:17" ht="15" hidden="1">
      <c r="I242" s="31"/>
      <c r="J242" s="31"/>
      <c r="K242" s="32"/>
      <c r="L242" s="32"/>
      <c r="M242" s="32"/>
      <c r="N242" s="32"/>
      <c r="O242" s="32"/>
      <c r="P242" s="32"/>
      <c r="Q242" s="32"/>
    </row>
    <row r="243" spans="9:17" ht="15" hidden="1">
      <c r="I243" s="31"/>
      <c r="J243" s="31"/>
      <c r="K243" s="32"/>
      <c r="L243" s="32"/>
      <c r="M243" s="32"/>
      <c r="N243" s="32"/>
      <c r="O243" s="32"/>
      <c r="P243" s="32"/>
      <c r="Q243" s="32"/>
    </row>
    <row r="244" spans="9:17" ht="15">
      <c r="I244" s="31"/>
      <c r="J244" s="31"/>
      <c r="K244" s="32"/>
      <c r="L244" s="32"/>
      <c r="M244" s="32"/>
      <c r="N244" s="32"/>
      <c r="O244" s="32"/>
      <c r="P244" s="32"/>
      <c r="Q244" s="32"/>
    </row>
    <row r="245" spans="9:17" ht="15">
      <c r="I245" s="31"/>
      <c r="J245" s="31"/>
      <c r="K245" s="32"/>
      <c r="L245" s="32"/>
      <c r="M245" s="32"/>
      <c r="N245" s="32"/>
      <c r="O245" s="32"/>
      <c r="P245" s="32"/>
      <c r="Q245" s="32"/>
    </row>
    <row r="246" spans="9:17" ht="15">
      <c r="I246" s="31"/>
      <c r="J246" s="31"/>
      <c r="K246" s="32"/>
      <c r="L246" s="32"/>
      <c r="M246" s="32"/>
      <c r="N246" s="32"/>
      <c r="O246" s="32"/>
      <c r="P246" s="32"/>
      <c r="Q246" s="32"/>
    </row>
    <row r="247" spans="9:17" ht="15">
      <c r="I247" s="31"/>
      <c r="J247" s="31"/>
      <c r="K247" s="32"/>
      <c r="L247" s="32"/>
      <c r="M247" s="32"/>
      <c r="N247" s="32"/>
      <c r="O247" s="32"/>
      <c r="P247" s="32"/>
      <c r="Q247" s="32"/>
    </row>
    <row r="248" spans="9:17" ht="15">
      <c r="I248" s="31"/>
      <c r="J248" s="31"/>
      <c r="K248" s="32"/>
      <c r="L248" s="32"/>
      <c r="M248" s="32"/>
      <c r="N248" s="32"/>
      <c r="O248" s="32"/>
      <c r="P248" s="32"/>
      <c r="Q248" s="32"/>
    </row>
    <row r="249" spans="9:17" ht="15">
      <c r="I249" s="31"/>
      <c r="J249" s="31"/>
      <c r="K249" s="32"/>
      <c r="L249" s="32"/>
      <c r="M249" s="32"/>
      <c r="N249" s="32"/>
      <c r="O249" s="32"/>
      <c r="P249" s="32"/>
      <c r="Q249" s="32"/>
    </row>
    <row r="250" spans="9:17" ht="15">
      <c r="I250" s="31"/>
      <c r="J250" s="31"/>
      <c r="K250" s="32"/>
      <c r="L250" s="32"/>
      <c r="M250" s="32"/>
      <c r="N250" s="32"/>
      <c r="O250" s="32"/>
      <c r="P250" s="32"/>
      <c r="Q250" s="32"/>
    </row>
    <row r="251" spans="9:17" ht="15">
      <c r="I251" s="31"/>
      <c r="J251" s="31"/>
      <c r="K251" s="32"/>
      <c r="L251" s="32"/>
      <c r="M251" s="32"/>
      <c r="N251" s="32"/>
      <c r="O251" s="32"/>
      <c r="P251" s="32"/>
      <c r="Q251" s="32"/>
    </row>
    <row r="252" spans="9:17" ht="15">
      <c r="I252" s="31"/>
      <c r="J252" s="31"/>
      <c r="K252" s="32"/>
      <c r="L252" s="32"/>
      <c r="M252" s="32"/>
      <c r="N252" s="32"/>
      <c r="O252" s="32"/>
      <c r="P252" s="32"/>
      <c r="Q252" s="32"/>
    </row>
    <row r="253" spans="9:17" ht="15">
      <c r="I253" s="31"/>
      <c r="J253" s="31"/>
      <c r="K253" s="32"/>
      <c r="L253" s="32"/>
      <c r="M253" s="32"/>
      <c r="N253" s="32"/>
      <c r="O253" s="32"/>
      <c r="P253" s="32"/>
      <c r="Q253" s="32"/>
    </row>
    <row r="254" spans="9:17" ht="15">
      <c r="I254" s="31"/>
      <c r="J254" s="31"/>
      <c r="K254" s="32"/>
      <c r="L254" s="32"/>
      <c r="M254" s="32"/>
      <c r="N254" s="32"/>
      <c r="O254" s="32"/>
      <c r="P254" s="32"/>
      <c r="Q254" s="32"/>
    </row>
    <row r="255" spans="9:17" ht="15">
      <c r="I255" s="31"/>
      <c r="J255" s="31"/>
      <c r="K255" s="32"/>
      <c r="L255" s="32"/>
      <c r="M255" s="32"/>
      <c r="N255" s="32"/>
      <c r="O255" s="32"/>
      <c r="P255" s="32"/>
      <c r="Q255" s="32"/>
    </row>
    <row r="256" spans="9:17" ht="15">
      <c r="I256" s="31"/>
      <c r="J256" s="31"/>
      <c r="K256" s="32"/>
      <c r="L256" s="32"/>
      <c r="M256" s="32"/>
      <c r="N256" s="32"/>
      <c r="O256" s="32"/>
      <c r="P256" s="32"/>
      <c r="Q256" s="32"/>
    </row>
    <row r="257" spans="9:17" ht="15">
      <c r="I257" s="31"/>
      <c r="J257" s="31"/>
      <c r="K257" s="32"/>
      <c r="L257" s="32"/>
      <c r="M257" s="32"/>
      <c r="N257" s="32"/>
      <c r="O257" s="32"/>
      <c r="P257" s="32"/>
      <c r="Q257" s="32"/>
    </row>
    <row r="258" spans="9:17" ht="15">
      <c r="I258" s="31"/>
      <c r="J258" s="31"/>
      <c r="K258" s="32"/>
      <c r="L258" s="32"/>
      <c r="M258" s="32"/>
      <c r="N258" s="32"/>
      <c r="O258" s="32"/>
      <c r="P258" s="32"/>
      <c r="Q258" s="32"/>
    </row>
    <row r="259" spans="9:17" ht="15">
      <c r="I259" s="31"/>
      <c r="J259" s="31"/>
      <c r="K259" s="32"/>
      <c r="L259" s="32"/>
      <c r="M259" s="32"/>
      <c r="N259" s="32"/>
      <c r="O259" s="32"/>
      <c r="P259" s="32"/>
      <c r="Q259" s="32"/>
    </row>
    <row r="260" spans="9:17" ht="15">
      <c r="I260" s="31"/>
      <c r="J260" s="31"/>
      <c r="K260" s="32"/>
      <c r="L260" s="32"/>
      <c r="M260" s="32"/>
      <c r="N260" s="32"/>
      <c r="O260" s="32"/>
      <c r="P260" s="32"/>
      <c r="Q260" s="32"/>
    </row>
    <row r="261" spans="9:17" ht="15">
      <c r="I261" s="31"/>
      <c r="J261" s="31"/>
      <c r="K261" s="32"/>
      <c r="L261" s="32"/>
      <c r="M261" s="32"/>
      <c r="N261" s="32"/>
      <c r="O261" s="32"/>
      <c r="P261" s="32"/>
      <c r="Q261" s="32"/>
    </row>
    <row r="262" spans="9:17" ht="15">
      <c r="I262" s="31"/>
      <c r="J262" s="31"/>
      <c r="K262" s="32"/>
      <c r="L262" s="32"/>
      <c r="M262" s="32"/>
      <c r="N262" s="32"/>
      <c r="O262" s="32"/>
      <c r="P262" s="32"/>
      <c r="Q262" s="32"/>
    </row>
    <row r="263" spans="9:17" ht="15">
      <c r="I263" s="31"/>
      <c r="J263" s="31"/>
      <c r="K263" s="32"/>
      <c r="L263" s="32"/>
      <c r="M263" s="32"/>
      <c r="N263" s="32"/>
      <c r="O263" s="32"/>
      <c r="P263" s="32"/>
      <c r="Q263" s="32"/>
    </row>
    <row r="264" spans="9:17" ht="15">
      <c r="I264" s="31"/>
      <c r="J264" s="31"/>
      <c r="K264" s="32"/>
      <c r="L264" s="32"/>
      <c r="M264" s="32"/>
      <c r="N264" s="32"/>
      <c r="O264" s="32"/>
      <c r="P264" s="32"/>
      <c r="Q264" s="32"/>
    </row>
    <row r="265" spans="9:17" ht="15">
      <c r="I265" s="31"/>
      <c r="J265" s="31"/>
      <c r="K265" s="32"/>
      <c r="L265" s="32"/>
      <c r="M265" s="32"/>
      <c r="N265" s="32"/>
      <c r="O265" s="32"/>
      <c r="P265" s="32"/>
      <c r="Q265" s="32"/>
    </row>
    <row r="266" spans="9:17" ht="15">
      <c r="I266" s="31"/>
      <c r="J266" s="31"/>
      <c r="K266" s="32"/>
      <c r="L266" s="32"/>
      <c r="M266" s="32"/>
      <c r="N266" s="32"/>
      <c r="O266" s="32"/>
      <c r="P266" s="32"/>
      <c r="Q266" s="32"/>
    </row>
    <row r="267" spans="9:17" ht="15">
      <c r="I267" s="31"/>
      <c r="J267" s="31"/>
      <c r="K267" s="32"/>
      <c r="L267" s="32"/>
      <c r="M267" s="32"/>
      <c r="N267" s="32"/>
      <c r="O267" s="32"/>
      <c r="P267" s="32"/>
      <c r="Q267" s="32"/>
    </row>
    <row r="268" spans="9:17" ht="15">
      <c r="I268" s="31"/>
      <c r="J268" s="31"/>
      <c r="K268" s="32"/>
      <c r="L268" s="32"/>
      <c r="M268" s="32"/>
      <c r="N268" s="32"/>
      <c r="O268" s="32"/>
      <c r="P268" s="32"/>
      <c r="Q268" s="32"/>
    </row>
    <row r="269" spans="9:17" ht="15">
      <c r="I269" s="31"/>
      <c r="J269" s="31"/>
      <c r="K269" s="32"/>
      <c r="L269" s="32"/>
      <c r="M269" s="32"/>
      <c r="N269" s="32"/>
      <c r="O269" s="32"/>
      <c r="P269" s="32"/>
      <c r="Q269" s="32"/>
    </row>
    <row r="270" spans="9:17" ht="15">
      <c r="I270" s="31"/>
      <c r="J270" s="31"/>
      <c r="K270" s="32"/>
      <c r="L270" s="32"/>
      <c r="M270" s="32"/>
      <c r="N270" s="32"/>
      <c r="O270" s="32"/>
      <c r="P270" s="32"/>
      <c r="Q270" s="32"/>
    </row>
    <row r="271" spans="9:17" ht="15">
      <c r="I271" s="31"/>
      <c r="J271" s="31"/>
      <c r="K271" s="32"/>
      <c r="L271" s="32"/>
      <c r="M271" s="32"/>
      <c r="N271" s="32"/>
      <c r="O271" s="32"/>
      <c r="P271" s="32"/>
      <c r="Q271" s="32"/>
    </row>
    <row r="272" spans="9:17" ht="15">
      <c r="I272" s="31"/>
      <c r="J272" s="31"/>
      <c r="K272" s="32"/>
      <c r="L272" s="32"/>
      <c r="M272" s="32"/>
      <c r="N272" s="32"/>
      <c r="O272" s="32"/>
      <c r="P272" s="32"/>
      <c r="Q272" s="32"/>
    </row>
    <row r="273" spans="9:17" ht="15">
      <c r="I273" s="31"/>
      <c r="J273" s="31"/>
      <c r="K273" s="32"/>
      <c r="L273" s="32"/>
      <c r="M273" s="32"/>
      <c r="N273" s="32"/>
      <c r="O273" s="32"/>
      <c r="P273" s="32"/>
      <c r="Q273" s="32"/>
    </row>
    <row r="274" spans="9:17" ht="15">
      <c r="I274" s="31"/>
      <c r="J274" s="31"/>
      <c r="K274" s="32"/>
      <c r="L274" s="32"/>
      <c r="M274" s="32"/>
      <c r="N274" s="32"/>
      <c r="O274" s="32"/>
      <c r="P274" s="32"/>
      <c r="Q274" s="32"/>
    </row>
    <row r="275" spans="9:17" ht="15">
      <c r="I275" s="31"/>
      <c r="J275" s="31"/>
      <c r="K275" s="32"/>
      <c r="L275" s="32"/>
      <c r="M275" s="32"/>
      <c r="N275" s="32"/>
      <c r="O275" s="32"/>
      <c r="P275" s="32"/>
      <c r="Q275" s="32"/>
    </row>
    <row r="276" spans="9:17" ht="15">
      <c r="I276" s="31"/>
      <c r="J276" s="31"/>
      <c r="K276" s="32"/>
      <c r="L276" s="32"/>
      <c r="M276" s="32"/>
      <c r="N276" s="32"/>
      <c r="O276" s="32"/>
      <c r="P276" s="32"/>
      <c r="Q276" s="32"/>
    </row>
    <row r="277" spans="9:17" ht="15">
      <c r="I277" s="31"/>
      <c r="J277" s="31"/>
      <c r="K277" s="32"/>
      <c r="L277" s="32"/>
      <c r="M277" s="32"/>
      <c r="N277" s="32"/>
      <c r="O277" s="32"/>
      <c r="P277" s="32"/>
      <c r="Q277" s="32"/>
    </row>
    <row r="278" spans="9:17" ht="15">
      <c r="I278" s="31"/>
      <c r="J278" s="31"/>
      <c r="K278" s="32"/>
      <c r="L278" s="32"/>
      <c r="M278" s="32"/>
      <c r="N278" s="32"/>
      <c r="O278" s="32"/>
      <c r="P278" s="32"/>
      <c r="Q278" s="32"/>
    </row>
    <row r="279" spans="9:17" ht="15">
      <c r="I279" s="31"/>
      <c r="J279" s="31"/>
      <c r="K279" s="32"/>
      <c r="L279" s="32"/>
      <c r="M279" s="32"/>
      <c r="N279" s="32"/>
      <c r="O279" s="32"/>
      <c r="P279" s="32"/>
      <c r="Q279" s="32"/>
    </row>
    <row r="280" spans="9:17" ht="15">
      <c r="I280" s="31"/>
      <c r="J280" s="31"/>
      <c r="K280" s="32"/>
      <c r="L280" s="32"/>
      <c r="M280" s="32"/>
      <c r="N280" s="32"/>
      <c r="O280" s="32"/>
      <c r="P280" s="32"/>
      <c r="Q280" s="32"/>
    </row>
    <row r="281" spans="9:17" ht="15">
      <c r="I281" s="31"/>
      <c r="J281" s="31"/>
      <c r="K281" s="32"/>
      <c r="L281" s="32"/>
      <c r="M281" s="32"/>
      <c r="N281" s="32"/>
      <c r="O281" s="32"/>
      <c r="P281" s="32"/>
      <c r="Q281" s="32"/>
    </row>
    <row r="282" spans="9:17" ht="15">
      <c r="I282" s="31"/>
      <c r="J282" s="31"/>
      <c r="K282" s="32"/>
      <c r="L282" s="32"/>
      <c r="M282" s="32"/>
      <c r="N282" s="32"/>
      <c r="O282" s="32"/>
      <c r="P282" s="32"/>
      <c r="Q282" s="32"/>
    </row>
    <row r="283" spans="9:17" ht="15">
      <c r="I283" s="31"/>
      <c r="J283" s="31"/>
      <c r="K283" s="32"/>
      <c r="L283" s="32"/>
      <c r="M283" s="32"/>
      <c r="N283" s="32"/>
      <c r="O283" s="32"/>
      <c r="P283" s="32"/>
      <c r="Q283" s="32"/>
    </row>
    <row r="284" spans="9:17" ht="15">
      <c r="I284" s="31"/>
      <c r="J284" s="31"/>
      <c r="K284" s="32"/>
      <c r="L284" s="32"/>
      <c r="M284" s="32"/>
      <c r="N284" s="32"/>
      <c r="O284" s="32"/>
      <c r="P284" s="32"/>
      <c r="Q284" s="32"/>
    </row>
    <row r="285" spans="9:17" ht="15">
      <c r="I285" s="31"/>
      <c r="J285" s="31"/>
      <c r="K285" s="32"/>
      <c r="L285" s="32"/>
      <c r="M285" s="32"/>
      <c r="N285" s="32"/>
      <c r="O285" s="32"/>
      <c r="P285" s="32"/>
      <c r="Q285" s="32"/>
    </row>
    <row r="286" spans="9:17" ht="15">
      <c r="I286" s="31"/>
      <c r="J286" s="31"/>
      <c r="K286" s="32"/>
      <c r="L286" s="32"/>
      <c r="M286" s="32"/>
      <c r="N286" s="32"/>
      <c r="O286" s="32"/>
      <c r="P286" s="32"/>
      <c r="Q286" s="32"/>
    </row>
    <row r="287" spans="9:17" ht="15">
      <c r="I287" s="31"/>
      <c r="J287" s="31"/>
      <c r="K287" s="32"/>
      <c r="L287" s="32"/>
      <c r="M287" s="32"/>
      <c r="N287" s="32"/>
      <c r="O287" s="32"/>
      <c r="P287" s="32"/>
      <c r="Q287" s="32"/>
    </row>
    <row r="288" spans="9:17" ht="15">
      <c r="I288" s="31"/>
      <c r="J288" s="31"/>
      <c r="K288" s="32"/>
      <c r="L288" s="32"/>
      <c r="M288" s="32"/>
      <c r="N288" s="32"/>
      <c r="O288" s="32"/>
      <c r="P288" s="32"/>
      <c r="Q288" s="32"/>
    </row>
    <row r="289" spans="9:17" ht="15">
      <c r="I289" s="31"/>
      <c r="J289" s="31"/>
      <c r="K289" s="32"/>
      <c r="L289" s="32"/>
      <c r="M289" s="32"/>
      <c r="N289" s="32"/>
      <c r="O289" s="32"/>
      <c r="P289" s="32"/>
      <c r="Q289" s="32"/>
    </row>
    <row r="290" spans="9:17" ht="15">
      <c r="I290" s="31"/>
      <c r="J290" s="31"/>
      <c r="K290" s="32"/>
      <c r="L290" s="32"/>
      <c r="M290" s="32"/>
      <c r="N290" s="32"/>
      <c r="O290" s="32"/>
      <c r="P290" s="32"/>
      <c r="Q290" s="32"/>
    </row>
    <row r="291" spans="9:17" ht="15">
      <c r="I291" s="31"/>
      <c r="J291" s="31"/>
      <c r="K291" s="32"/>
      <c r="L291" s="32"/>
      <c r="M291" s="32"/>
      <c r="N291" s="32"/>
      <c r="O291" s="32"/>
      <c r="P291" s="32"/>
      <c r="Q291" s="32"/>
    </row>
    <row r="292" spans="9:17" ht="15">
      <c r="I292" s="31"/>
      <c r="J292" s="31"/>
      <c r="K292" s="32"/>
      <c r="L292" s="32"/>
      <c r="M292" s="32"/>
      <c r="N292" s="32"/>
      <c r="O292" s="32"/>
      <c r="P292" s="32"/>
      <c r="Q292" s="32"/>
    </row>
    <row r="293" spans="9:17" ht="15">
      <c r="I293" s="31"/>
      <c r="J293" s="31"/>
      <c r="K293" s="32"/>
      <c r="L293" s="32"/>
      <c r="M293" s="32"/>
      <c r="N293" s="32"/>
      <c r="O293" s="32"/>
      <c r="P293" s="32"/>
      <c r="Q293" s="32"/>
    </row>
    <row r="294" spans="9:17" ht="15">
      <c r="I294" s="31"/>
      <c r="J294" s="31"/>
      <c r="K294" s="32"/>
      <c r="L294" s="32"/>
      <c r="M294" s="32"/>
      <c r="N294" s="32"/>
      <c r="O294" s="32"/>
      <c r="P294" s="32"/>
      <c r="Q294" s="32"/>
    </row>
    <row r="295" spans="9:17" ht="15">
      <c r="I295" s="31"/>
      <c r="J295" s="31"/>
      <c r="K295" s="32"/>
      <c r="L295" s="32"/>
      <c r="M295" s="32"/>
      <c r="N295" s="32"/>
      <c r="O295" s="32"/>
      <c r="P295" s="32"/>
      <c r="Q295" s="32"/>
    </row>
    <row r="296" spans="9:17" ht="15">
      <c r="I296" s="31"/>
      <c r="J296" s="31"/>
      <c r="K296" s="32"/>
      <c r="L296" s="32"/>
      <c r="M296" s="32"/>
      <c r="N296" s="32"/>
      <c r="O296" s="32"/>
      <c r="P296" s="32"/>
      <c r="Q296" s="32"/>
    </row>
    <row r="297" spans="9:17" ht="15">
      <c r="I297" s="31"/>
      <c r="J297" s="31"/>
      <c r="K297" s="32"/>
      <c r="L297" s="32"/>
      <c r="M297" s="32"/>
      <c r="N297" s="32"/>
      <c r="O297" s="32"/>
      <c r="P297" s="32"/>
      <c r="Q297" s="32"/>
    </row>
    <row r="298" spans="9:17" ht="15">
      <c r="I298" s="31"/>
      <c r="J298" s="31"/>
      <c r="K298" s="32"/>
      <c r="L298" s="32"/>
      <c r="M298" s="32"/>
      <c r="N298" s="32"/>
      <c r="O298" s="32"/>
      <c r="P298" s="32"/>
      <c r="Q298" s="32"/>
    </row>
    <row r="299" spans="9:17" ht="15">
      <c r="I299" s="31"/>
      <c r="J299" s="31"/>
      <c r="K299" s="32"/>
      <c r="L299" s="32"/>
      <c r="M299" s="32"/>
      <c r="N299" s="32"/>
      <c r="O299" s="32"/>
      <c r="P299" s="32"/>
      <c r="Q299" s="32"/>
    </row>
    <row r="300" spans="9:17" ht="15">
      <c r="I300" s="31"/>
      <c r="J300" s="31"/>
      <c r="K300" s="32"/>
      <c r="L300" s="32"/>
      <c r="M300" s="32"/>
      <c r="N300" s="32"/>
      <c r="O300" s="32"/>
      <c r="P300" s="32"/>
      <c r="Q300" s="32"/>
    </row>
    <row r="301" spans="9:17" ht="15">
      <c r="I301" s="31"/>
      <c r="J301" s="31"/>
      <c r="K301" s="32"/>
      <c r="L301" s="32"/>
      <c r="M301" s="32"/>
      <c r="N301" s="32"/>
      <c r="O301" s="32"/>
      <c r="P301" s="32"/>
      <c r="Q301" s="32"/>
    </row>
    <row r="302" spans="9:17" ht="15">
      <c r="I302" s="31"/>
      <c r="J302" s="31"/>
      <c r="K302" s="32"/>
      <c r="L302" s="32"/>
      <c r="M302" s="32"/>
      <c r="N302" s="32"/>
      <c r="O302" s="32"/>
      <c r="P302" s="32"/>
      <c r="Q302" s="32"/>
    </row>
    <row r="303" spans="9:17" ht="15">
      <c r="I303" s="31"/>
      <c r="J303" s="31"/>
      <c r="K303" s="32"/>
      <c r="L303" s="32"/>
      <c r="M303" s="32"/>
      <c r="N303" s="32"/>
      <c r="O303" s="32"/>
      <c r="P303" s="32"/>
      <c r="Q303" s="32"/>
    </row>
  </sheetData>
  <sheetProtection password="E331" sheet="1"/>
  <printOptions/>
  <pageMargins left="0.511811024" right="0.511811024" top="0.787401575" bottom="0.787401575" header="0.31496062" footer="0.31496062"/>
  <pageSetup fitToHeight="0" fitToWidth="1" orientation="portrait" paperSize="9" scale="3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333"/>
  <sheetViews>
    <sheetView zoomScalePageLayoutView="0" workbookViewId="0" topLeftCell="A57">
      <selection activeCell="A147" sqref="A147"/>
    </sheetView>
  </sheetViews>
  <sheetFormatPr defaultColWidth="9.140625" defaultRowHeight="15"/>
  <cols>
    <col min="1" max="1" width="1.28515625" style="0" customWidth="1"/>
    <col min="2" max="3" width="9.28125" style="10" hidden="1" customWidth="1"/>
    <col min="4" max="4" width="8.28125" style="9" hidden="1" customWidth="1"/>
    <col min="5" max="5" width="7.28125" style="9" hidden="1" customWidth="1"/>
    <col min="6" max="6" width="9.140625" style="0" hidden="1" customWidth="1"/>
    <col min="7" max="7" width="9.140625" style="10" hidden="1" customWidth="1"/>
    <col min="8" max="8" width="10.421875" style="31" customWidth="1"/>
    <col min="9" max="9" width="7.00390625" style="31" bestFit="1" customWidth="1"/>
    <col min="10" max="10" width="36.8515625" style="32" bestFit="1" customWidth="1"/>
    <col min="11" max="11" width="18.8515625" style="32" bestFit="1" customWidth="1"/>
    <col min="12" max="13" width="9.28125" style="31" bestFit="1" customWidth="1"/>
    <col min="14" max="14" width="8.28125" style="31" bestFit="1" customWidth="1"/>
    <col min="15" max="15" width="5.28125" style="31" bestFit="1" customWidth="1"/>
    <col min="16" max="16" width="4.28125" style="31" customWidth="1"/>
    <col min="17" max="17" width="6.28125" style="31" customWidth="1"/>
    <col min="18" max="18" width="4.28125" style="31" bestFit="1" customWidth="1"/>
    <col min="19" max="19" width="5.57421875" style="31" customWidth="1"/>
    <col min="20" max="20" width="9.28125" style="76" bestFit="1" customWidth="1"/>
    <col min="21" max="39" width="9.140625" style="10" customWidth="1"/>
  </cols>
  <sheetData>
    <row r="1" spans="4:9" ht="15" hidden="1">
      <c r="D1"/>
      <c r="E1" s="10"/>
      <c r="F1" s="7" t="s">
        <v>31</v>
      </c>
      <c r="H1" s="31" t="s">
        <v>33</v>
      </c>
      <c r="I1" s="31" t="s">
        <v>34</v>
      </c>
    </row>
    <row r="2" spans="3:11" ht="15" hidden="1">
      <c r="C2" s="10" t="s">
        <v>0</v>
      </c>
      <c r="D2" s="1">
        <v>20</v>
      </c>
      <c r="E2" s="10" t="s">
        <v>30</v>
      </c>
      <c r="F2" s="8">
        <f>TIME(0,D2*60/D3,0)</f>
        <v>0.08333333333333333</v>
      </c>
      <c r="H2" s="31">
        <v>0</v>
      </c>
      <c r="I2" s="31">
        <v>0</v>
      </c>
      <c r="K2"/>
    </row>
    <row r="3" spans="3:11" ht="15" hidden="1">
      <c r="C3" s="10" t="s">
        <v>1</v>
      </c>
      <c r="D3" s="1">
        <v>10</v>
      </c>
      <c r="E3" s="10" t="s">
        <v>29</v>
      </c>
      <c r="F3" s="8">
        <f>TIME(0,D2*60/D4,0)</f>
        <v>0.10416666666666667</v>
      </c>
      <c r="H3" s="31">
        <v>1</v>
      </c>
      <c r="I3" s="31">
        <v>2</v>
      </c>
      <c r="K3"/>
    </row>
    <row r="4" spans="3:11" ht="15" hidden="1">
      <c r="C4" s="10" t="s">
        <v>2</v>
      </c>
      <c r="D4" s="1">
        <v>8</v>
      </c>
      <c r="E4" s="10"/>
      <c r="H4" s="31">
        <v>2</v>
      </c>
      <c r="I4" s="31">
        <v>4</v>
      </c>
      <c r="K4" s="57"/>
    </row>
    <row r="5" spans="4:20" s="10" customFormat="1" ht="15" hidden="1">
      <c r="D5" s="42"/>
      <c r="H5" s="31">
        <v>3</v>
      </c>
      <c r="I5" s="31">
        <v>6</v>
      </c>
      <c r="J5" s="32"/>
      <c r="K5" s="32"/>
      <c r="L5" s="31"/>
      <c r="M5" s="31"/>
      <c r="N5" s="31"/>
      <c r="O5" s="31"/>
      <c r="P5" s="31"/>
      <c r="Q5" s="31"/>
      <c r="R5" s="31"/>
      <c r="S5" s="31"/>
      <c r="T5" s="76"/>
    </row>
    <row r="6" spans="4:20" s="10" customFormat="1" ht="15" hidden="1">
      <c r="D6" s="42"/>
      <c r="H6" s="31">
        <v>4</v>
      </c>
      <c r="I6" s="31" t="s">
        <v>54</v>
      </c>
      <c r="J6" s="32"/>
      <c r="K6" s="32"/>
      <c r="L6" s="31"/>
      <c r="M6" s="31"/>
      <c r="N6" s="31"/>
      <c r="O6" s="31"/>
      <c r="P6" s="31"/>
      <c r="Q6" s="31"/>
      <c r="R6" s="31"/>
      <c r="S6" s="31"/>
      <c r="T6" s="76"/>
    </row>
    <row r="7" spans="4:20" s="10" customFormat="1" ht="15">
      <c r="D7" s="42"/>
      <c r="H7" s="31"/>
      <c r="I7" s="31"/>
      <c r="J7" s="10" t="s">
        <v>70</v>
      </c>
      <c r="K7" s="32"/>
      <c r="L7" s="31"/>
      <c r="M7" s="31"/>
      <c r="N7" s="31"/>
      <c r="O7" s="31"/>
      <c r="P7" s="31"/>
      <c r="Q7" s="31"/>
      <c r="R7" s="31"/>
      <c r="S7" s="31"/>
      <c r="T7" s="76"/>
    </row>
    <row r="8" spans="4:20" s="10" customFormat="1" ht="15">
      <c r="D8" s="42"/>
      <c r="H8" s="31"/>
      <c r="I8" s="31"/>
      <c r="J8" s="10" t="s">
        <v>71</v>
      </c>
      <c r="K8" s="32"/>
      <c r="L8" s="31"/>
      <c r="M8" s="31"/>
      <c r="N8" s="31"/>
      <c r="O8" s="31"/>
      <c r="P8" s="31"/>
      <c r="Q8" s="31"/>
      <c r="R8" s="31"/>
      <c r="S8" s="31"/>
      <c r="T8" s="76"/>
    </row>
    <row r="9" spans="4:20" s="10" customFormat="1" ht="15">
      <c r="D9" s="42"/>
      <c r="H9" s="31"/>
      <c r="I9" s="31"/>
      <c r="J9" s="57">
        <v>41761</v>
      </c>
      <c r="K9" s="32"/>
      <c r="L9" s="31"/>
      <c r="M9" s="31"/>
      <c r="N9" s="31"/>
      <c r="O9" s="31"/>
      <c r="P9" s="31"/>
      <c r="Q9" s="31"/>
      <c r="R9" s="31"/>
      <c r="S9" s="31"/>
      <c r="T9" s="76"/>
    </row>
    <row r="10" spans="4:20" s="10" customFormat="1" ht="15">
      <c r="D10" s="42"/>
      <c r="H10" s="31"/>
      <c r="I10" s="31"/>
      <c r="J10" s="32"/>
      <c r="K10" s="32"/>
      <c r="L10" s="31"/>
      <c r="M10" s="31"/>
      <c r="N10" s="31"/>
      <c r="O10" s="31"/>
      <c r="P10" s="31"/>
      <c r="Q10" s="31"/>
      <c r="R10" s="31"/>
      <c r="S10" s="31"/>
      <c r="T10" s="76"/>
    </row>
    <row r="11" spans="8:20" s="10" customFormat="1" ht="21">
      <c r="H11" s="31"/>
      <c r="I11" s="31"/>
      <c r="J11" s="36" t="s">
        <v>40</v>
      </c>
      <c r="K11" s="32"/>
      <c r="L11" s="31"/>
      <c r="M11" s="31"/>
      <c r="N11" s="47"/>
      <c r="O11" s="31"/>
      <c r="P11" s="31"/>
      <c r="Q11" s="31"/>
      <c r="R11" s="31"/>
      <c r="S11" s="31"/>
      <c r="T11" s="76"/>
    </row>
    <row r="12" spans="2:20" ht="15.75">
      <c r="B12" s="10" t="s">
        <v>55</v>
      </c>
      <c r="C12" s="10" t="s">
        <v>4</v>
      </c>
      <c r="D12" t="s">
        <v>5</v>
      </c>
      <c r="E12" t="s">
        <v>6</v>
      </c>
      <c r="F12" t="s">
        <v>18</v>
      </c>
      <c r="H12" s="26" t="s">
        <v>9</v>
      </c>
      <c r="I12" s="37" t="s">
        <v>10</v>
      </c>
      <c r="J12" s="38" t="s">
        <v>11</v>
      </c>
      <c r="K12" s="38" t="s">
        <v>12</v>
      </c>
      <c r="L12" s="37" t="s">
        <v>13</v>
      </c>
      <c r="M12" s="37" t="s">
        <v>14</v>
      </c>
      <c r="N12" s="37" t="s">
        <v>16</v>
      </c>
      <c r="O12" s="37" t="s">
        <v>19</v>
      </c>
      <c r="P12" s="37" t="s">
        <v>20</v>
      </c>
      <c r="Q12" s="37" t="s">
        <v>34</v>
      </c>
      <c r="R12" s="37" t="s">
        <v>21</v>
      </c>
      <c r="S12" s="37" t="s">
        <v>28</v>
      </c>
      <c r="T12" s="77" t="s">
        <v>27</v>
      </c>
    </row>
    <row r="13" spans="2:20" ht="15.75">
      <c r="B13" s="10">
        <f aca="true" t="shared" si="0" ref="B13:B30">T13</f>
        <v>33.333333333333336</v>
      </c>
      <c r="C13" s="10">
        <f aca="true" t="shared" si="1" ref="C13:C30">I13</f>
        <v>328</v>
      </c>
      <c r="D13" s="9">
        <f>VLOOKUP(C13,BPM!$A$2:$C$500,2,0)</f>
        <v>36</v>
      </c>
      <c r="E13" s="9">
        <f>VLOOKUP(C13,BPM!$A$2:$C$500,3,0)</f>
        <v>36</v>
      </c>
      <c r="F13" s="1"/>
      <c r="H13" s="26" t="s">
        <v>671</v>
      </c>
      <c r="I13" s="51">
        <v>328</v>
      </c>
      <c r="J13" s="51" t="s">
        <v>625</v>
      </c>
      <c r="K13" s="51" t="s">
        <v>626</v>
      </c>
      <c r="L13" s="80">
        <v>0.37152777777777773</v>
      </c>
      <c r="M13" s="80">
        <v>0.45525462962962965</v>
      </c>
      <c r="N13" s="80">
        <v>0.46677083333333336</v>
      </c>
      <c r="O13" s="78">
        <f aca="true" t="shared" si="2" ref="O13:O30">IF((HOUR(N13)*60+MINUTE(N13))-(HOUR(M13)*60+MINUTE(M13))&lt;3,3,(HOUR(N13)*60+MINUTE(N13))-(HOUR(M13)*60+MINUTE(M13)))</f>
        <v>17</v>
      </c>
      <c r="P13" s="78">
        <f aca="true" t="shared" si="3" ref="P13:P30">$D$2*60/((HOUR(M13)*60+MINUTE(M13))-(HOUR(L13)*60+MINUTE(L13)))</f>
        <v>10</v>
      </c>
      <c r="Q13" s="78">
        <f aca="true" t="shared" si="4" ref="Q13:Q30">IF((HOUR(M13)*60+MINUTE(M13))-(HOUR(L13)*60+MINUTE(L13))&gt;(HOUR($F$3)*60+MINUTE($F$3)),"Elim",IF((HOUR(M13)*60+MINUTE(M13))-(HOUR(L13)*60+MINUTE(L13))&lt;(HOUR($F$2)*60+MINUTE($F$2)),VLOOKUP(-((HOUR(M13)*60+MINUTE(M13))-(HOUR(L13)*60+MINUTE(L13))-(HOUR($F$2)*60+MINUTE($F$2))),$H$2:$I$6,2,1),0))</f>
        <v>0</v>
      </c>
      <c r="R13" s="37">
        <f aca="true" t="shared" si="5" ref="R13:R30">(D13+E13)/2</f>
        <v>36</v>
      </c>
      <c r="S13" s="37">
        <f aca="true" t="shared" si="6" ref="S13:S30">(P13*2-$D$4)*100/R13</f>
        <v>33.333333333333336</v>
      </c>
      <c r="T13" s="79">
        <f aca="true" t="shared" si="7" ref="T13:T30">IF(OR(F13="X",Q13="Elim"),0,S13-Q13)</f>
        <v>33.333333333333336</v>
      </c>
    </row>
    <row r="14" spans="2:20" ht="15.75">
      <c r="B14" s="10">
        <f t="shared" si="0"/>
        <v>33.333333333333336</v>
      </c>
      <c r="C14" s="10">
        <f t="shared" si="1"/>
        <v>329</v>
      </c>
      <c r="D14" s="9">
        <f>VLOOKUP(C14,BPM!$A$2:$C$500,2,0)</f>
        <v>36</v>
      </c>
      <c r="E14" s="9">
        <f>VLOOKUP(C14,BPM!$A$2:$C$500,3,0)</f>
        <v>36</v>
      </c>
      <c r="F14" s="1"/>
      <c r="H14" s="26" t="s">
        <v>671</v>
      </c>
      <c r="I14" s="54">
        <v>329</v>
      </c>
      <c r="J14" s="54" t="s">
        <v>627</v>
      </c>
      <c r="K14" s="54" t="s">
        <v>628</v>
      </c>
      <c r="L14" s="81">
        <v>0.3645833333333333</v>
      </c>
      <c r="M14" s="81">
        <v>0.447974537037037</v>
      </c>
      <c r="N14" s="81">
        <v>0.45890046296296294</v>
      </c>
      <c r="O14" s="78">
        <f t="shared" si="2"/>
        <v>15</v>
      </c>
      <c r="P14" s="78">
        <f t="shared" si="3"/>
        <v>10</v>
      </c>
      <c r="Q14" s="78">
        <f t="shared" si="4"/>
        <v>0</v>
      </c>
      <c r="R14" s="37">
        <f t="shared" si="5"/>
        <v>36</v>
      </c>
      <c r="S14" s="37">
        <f t="shared" si="6"/>
        <v>33.333333333333336</v>
      </c>
      <c r="T14" s="79">
        <f t="shared" si="7"/>
        <v>33.333333333333336</v>
      </c>
    </row>
    <row r="15" spans="2:21" ht="15.75">
      <c r="B15" s="10">
        <f t="shared" si="0"/>
        <v>31.57894736842105</v>
      </c>
      <c r="C15" s="10">
        <f t="shared" si="1"/>
        <v>314</v>
      </c>
      <c r="D15" s="9">
        <f>VLOOKUP(C15,BPM!$A$2:$C$500,2,0)</f>
        <v>36</v>
      </c>
      <c r="E15" s="9">
        <f>VLOOKUP(C15,BPM!$A$2:$C$500,3,0)</f>
        <v>40</v>
      </c>
      <c r="F15" s="1"/>
      <c r="H15" s="26" t="s">
        <v>677</v>
      </c>
      <c r="I15" s="54">
        <v>314</v>
      </c>
      <c r="J15" s="54" t="s">
        <v>619</v>
      </c>
      <c r="K15" s="54" t="s">
        <v>620</v>
      </c>
      <c r="L15" s="81">
        <v>0.4166666666666667</v>
      </c>
      <c r="M15" s="81">
        <v>0.5001736111111111</v>
      </c>
      <c r="N15" s="81">
        <v>0.5126967592592593</v>
      </c>
      <c r="O15" s="78">
        <f t="shared" si="2"/>
        <v>18</v>
      </c>
      <c r="P15" s="78">
        <f t="shared" si="3"/>
        <v>10</v>
      </c>
      <c r="Q15" s="78">
        <f t="shared" si="4"/>
        <v>0</v>
      </c>
      <c r="R15" s="37">
        <f t="shared" si="5"/>
        <v>38</v>
      </c>
      <c r="S15" s="37">
        <f t="shared" si="6"/>
        <v>31.57894736842105</v>
      </c>
      <c r="T15" s="79">
        <f t="shared" si="7"/>
        <v>31.57894736842105</v>
      </c>
      <c r="U15" s="46"/>
    </row>
    <row r="16" spans="2:21" ht="15.75">
      <c r="B16" s="10">
        <f t="shared" si="0"/>
        <v>30</v>
      </c>
      <c r="C16" s="10">
        <f t="shared" si="1"/>
        <v>301</v>
      </c>
      <c r="D16" s="9">
        <f>VLOOKUP(C16,BPM!$A$2:$C$500,2,0)</f>
        <v>40</v>
      </c>
      <c r="E16" s="9">
        <f>VLOOKUP(C16,BPM!$A$2:$C$500,3,0)</f>
        <v>40</v>
      </c>
      <c r="F16" s="1"/>
      <c r="H16" s="26" t="s">
        <v>679</v>
      </c>
      <c r="I16" s="51">
        <v>301</v>
      </c>
      <c r="J16" s="51" t="s">
        <v>594</v>
      </c>
      <c r="K16" s="51" t="s">
        <v>595</v>
      </c>
      <c r="L16" s="80">
        <v>0.40277777777777773</v>
      </c>
      <c r="M16" s="80">
        <v>0.4865162037037037</v>
      </c>
      <c r="N16" s="80">
        <v>0.491412037037037</v>
      </c>
      <c r="O16" s="78">
        <f t="shared" si="2"/>
        <v>7</v>
      </c>
      <c r="P16" s="78">
        <f t="shared" si="3"/>
        <v>10</v>
      </c>
      <c r="Q16" s="78">
        <f t="shared" si="4"/>
        <v>0</v>
      </c>
      <c r="R16" s="37">
        <f t="shared" si="5"/>
        <v>40</v>
      </c>
      <c r="S16" s="37">
        <f t="shared" si="6"/>
        <v>30</v>
      </c>
      <c r="T16" s="79">
        <f t="shared" si="7"/>
        <v>30</v>
      </c>
      <c r="U16" s="46"/>
    </row>
    <row r="17" spans="2:20" ht="15.75">
      <c r="B17" s="10">
        <f t="shared" si="0"/>
        <v>30</v>
      </c>
      <c r="C17" s="10">
        <f t="shared" si="1"/>
        <v>316</v>
      </c>
      <c r="D17" s="9">
        <f>VLOOKUP(C17,BPM!$A$2:$C$500,2,0)</f>
        <v>44</v>
      </c>
      <c r="E17" s="9">
        <f>VLOOKUP(C17,BPM!$A$2:$C$500,3,0)</f>
        <v>36</v>
      </c>
      <c r="F17" s="1"/>
      <c r="H17" s="26" t="s">
        <v>678</v>
      </c>
      <c r="I17" s="51">
        <v>316</v>
      </c>
      <c r="J17" s="51" t="s">
        <v>621</v>
      </c>
      <c r="K17" s="51" t="s">
        <v>622</v>
      </c>
      <c r="L17" s="80">
        <v>0.4166666666666667</v>
      </c>
      <c r="M17" s="80">
        <v>0.5001388888888889</v>
      </c>
      <c r="N17" s="80">
        <v>0.5127199074074075</v>
      </c>
      <c r="O17" s="78">
        <f t="shared" si="2"/>
        <v>18</v>
      </c>
      <c r="P17" s="78">
        <f t="shared" si="3"/>
        <v>10</v>
      </c>
      <c r="Q17" s="78">
        <f t="shared" si="4"/>
        <v>0</v>
      </c>
      <c r="R17" s="37">
        <f t="shared" si="5"/>
        <v>40</v>
      </c>
      <c r="S17" s="37">
        <f t="shared" si="6"/>
        <v>30</v>
      </c>
      <c r="T17" s="79">
        <f t="shared" si="7"/>
        <v>30</v>
      </c>
    </row>
    <row r="18" spans="2:21" ht="15.75">
      <c r="B18" s="10">
        <f t="shared" si="0"/>
        <v>29.586776859504134</v>
      </c>
      <c r="C18" s="10">
        <f t="shared" si="1"/>
        <v>306</v>
      </c>
      <c r="D18" s="9">
        <f>VLOOKUP(C18,BPM!$A$2:$C$500,2,0)</f>
        <v>40</v>
      </c>
      <c r="E18" s="9">
        <f>VLOOKUP(C18,BPM!$A$2:$C$500,3,0)</f>
        <v>40</v>
      </c>
      <c r="F18" s="1"/>
      <c r="H18" s="26" t="s">
        <v>674</v>
      </c>
      <c r="I18" s="54">
        <v>306</v>
      </c>
      <c r="J18" s="54" t="s">
        <v>604</v>
      </c>
      <c r="K18" s="54" t="s">
        <v>605</v>
      </c>
      <c r="L18" s="81">
        <v>0.40625</v>
      </c>
      <c r="M18" s="81">
        <v>0.4904976851851852</v>
      </c>
      <c r="N18" s="81">
        <v>0.5015046296296296</v>
      </c>
      <c r="O18" s="78">
        <f t="shared" si="2"/>
        <v>16</v>
      </c>
      <c r="P18" s="78">
        <f t="shared" si="3"/>
        <v>9.917355371900827</v>
      </c>
      <c r="Q18" s="78">
        <f t="shared" si="4"/>
        <v>0</v>
      </c>
      <c r="R18" s="37">
        <f t="shared" si="5"/>
        <v>40</v>
      </c>
      <c r="S18" s="37">
        <f t="shared" si="6"/>
        <v>29.586776859504134</v>
      </c>
      <c r="T18" s="79">
        <f t="shared" si="7"/>
        <v>29.586776859504134</v>
      </c>
      <c r="U18" s="46"/>
    </row>
    <row r="19" spans="2:21" ht="15.75">
      <c r="B19" s="10">
        <f t="shared" si="0"/>
        <v>28.571428571428573</v>
      </c>
      <c r="C19" s="10">
        <f t="shared" si="1"/>
        <v>310</v>
      </c>
      <c r="D19" s="9">
        <f>VLOOKUP(C19,BPM!$A$2:$C$500,2,0)</f>
        <v>40</v>
      </c>
      <c r="E19" s="9">
        <f>VLOOKUP(C19,BPM!$A$2:$C$500,3,0)</f>
        <v>44</v>
      </c>
      <c r="F19" s="1"/>
      <c r="H19" s="26" t="s">
        <v>675</v>
      </c>
      <c r="I19" s="54">
        <v>310</v>
      </c>
      <c r="J19" s="54" t="s">
        <v>612</v>
      </c>
      <c r="K19" s="54" t="s">
        <v>613</v>
      </c>
      <c r="L19" s="81">
        <v>0.4166666666666667</v>
      </c>
      <c r="M19" s="81">
        <v>0.5001388888888889</v>
      </c>
      <c r="N19" s="81">
        <v>0.5125115740740741</v>
      </c>
      <c r="O19" s="78">
        <f t="shared" si="2"/>
        <v>18</v>
      </c>
      <c r="P19" s="78">
        <f t="shared" si="3"/>
        <v>10</v>
      </c>
      <c r="Q19" s="78">
        <f t="shared" si="4"/>
        <v>0</v>
      </c>
      <c r="R19" s="37">
        <f t="shared" si="5"/>
        <v>42</v>
      </c>
      <c r="S19" s="37">
        <f t="shared" si="6"/>
        <v>28.571428571428573</v>
      </c>
      <c r="T19" s="79">
        <f t="shared" si="7"/>
        <v>28.571428571428573</v>
      </c>
      <c r="U19" s="46"/>
    </row>
    <row r="20" spans="2:21" ht="15.75">
      <c r="B20" s="10">
        <f t="shared" si="0"/>
        <v>28.177882723337273</v>
      </c>
      <c r="C20" s="10">
        <f t="shared" si="1"/>
        <v>302</v>
      </c>
      <c r="D20" s="9">
        <f>VLOOKUP(C20,BPM!$A$2:$C$500,2,0)</f>
        <v>40</v>
      </c>
      <c r="E20" s="9">
        <f>VLOOKUP(C20,BPM!$A$2:$C$500,3,0)</f>
        <v>44</v>
      </c>
      <c r="F20" s="1"/>
      <c r="H20" s="26" t="s">
        <v>673</v>
      </c>
      <c r="I20" s="54">
        <v>302</v>
      </c>
      <c r="J20" s="54" t="s">
        <v>596</v>
      </c>
      <c r="K20" s="54" t="s">
        <v>597</v>
      </c>
      <c r="L20" s="81">
        <v>0.40625</v>
      </c>
      <c r="M20" s="81">
        <v>0.49042824074074076</v>
      </c>
      <c r="N20" s="81">
        <v>0.5014699074074074</v>
      </c>
      <c r="O20" s="78">
        <f t="shared" si="2"/>
        <v>16</v>
      </c>
      <c r="P20" s="78">
        <f t="shared" si="3"/>
        <v>9.917355371900827</v>
      </c>
      <c r="Q20" s="78">
        <f t="shared" si="4"/>
        <v>0</v>
      </c>
      <c r="R20" s="37">
        <f t="shared" si="5"/>
        <v>42</v>
      </c>
      <c r="S20" s="37">
        <f t="shared" si="6"/>
        <v>28.177882723337273</v>
      </c>
      <c r="T20" s="79">
        <f t="shared" si="7"/>
        <v>28.177882723337273</v>
      </c>
      <c r="U20" s="46"/>
    </row>
    <row r="21" spans="2:21" ht="15.75">
      <c r="B21" s="10">
        <f t="shared" si="0"/>
        <v>27.272727272727273</v>
      </c>
      <c r="C21" s="10">
        <f t="shared" si="1"/>
        <v>309</v>
      </c>
      <c r="D21" s="9">
        <f>VLOOKUP(C21,BPM!$A$2:$C$500,2,0)</f>
        <v>44</v>
      </c>
      <c r="E21" s="9">
        <f>VLOOKUP(C21,BPM!$A$2:$C$500,3,0)</f>
        <v>44</v>
      </c>
      <c r="F21" s="1"/>
      <c r="H21" s="26" t="s">
        <v>676</v>
      </c>
      <c r="I21" s="51">
        <v>309</v>
      </c>
      <c r="J21" s="51" t="s">
        <v>610</v>
      </c>
      <c r="K21" s="51" t="s">
        <v>611</v>
      </c>
      <c r="L21" s="80">
        <v>0.37152777777777773</v>
      </c>
      <c r="M21" s="80">
        <v>0.4552083333333334</v>
      </c>
      <c r="N21" s="80">
        <v>0.46667824074074077</v>
      </c>
      <c r="O21" s="78">
        <f t="shared" si="2"/>
        <v>17</v>
      </c>
      <c r="P21" s="78">
        <f t="shared" si="3"/>
        <v>10</v>
      </c>
      <c r="Q21" s="78">
        <f t="shared" si="4"/>
        <v>0</v>
      </c>
      <c r="R21" s="37">
        <f t="shared" si="5"/>
        <v>44</v>
      </c>
      <c r="S21" s="37">
        <f t="shared" si="6"/>
        <v>27.272727272727273</v>
      </c>
      <c r="T21" s="79">
        <f t="shared" si="7"/>
        <v>27.272727272727273</v>
      </c>
      <c r="U21" s="46"/>
    </row>
    <row r="22" spans="2:21" ht="15.75">
      <c r="B22" s="10">
        <f t="shared" si="0"/>
        <v>27.272727272727273</v>
      </c>
      <c r="C22" s="10">
        <f t="shared" si="1"/>
        <v>311</v>
      </c>
      <c r="D22" s="9">
        <f>VLOOKUP(C22,BPM!$A$2:$C$500,2,0)</f>
        <v>44</v>
      </c>
      <c r="E22" s="9">
        <f>VLOOKUP(C22,BPM!$A$2:$C$500,3,0)</f>
        <v>44</v>
      </c>
      <c r="F22" s="1"/>
      <c r="H22" s="26" t="s">
        <v>676</v>
      </c>
      <c r="I22" s="51">
        <v>311</v>
      </c>
      <c r="J22" s="51" t="s">
        <v>614</v>
      </c>
      <c r="K22" s="51" t="s">
        <v>615</v>
      </c>
      <c r="L22" s="80">
        <v>0.375</v>
      </c>
      <c r="M22" s="80">
        <v>0.4587731481481481</v>
      </c>
      <c r="N22" s="80">
        <v>0.4671412037037037</v>
      </c>
      <c r="O22" s="78">
        <f t="shared" si="2"/>
        <v>12</v>
      </c>
      <c r="P22" s="78">
        <f t="shared" si="3"/>
        <v>10</v>
      </c>
      <c r="Q22" s="78">
        <f t="shared" si="4"/>
        <v>0</v>
      </c>
      <c r="R22" s="37">
        <f t="shared" si="5"/>
        <v>44</v>
      </c>
      <c r="S22" s="37">
        <f t="shared" si="6"/>
        <v>27.272727272727273</v>
      </c>
      <c r="T22" s="79">
        <f t="shared" si="7"/>
        <v>27.272727272727273</v>
      </c>
      <c r="U22" s="46"/>
    </row>
    <row r="23" spans="2:20" ht="15.75">
      <c r="B23" s="10">
        <f t="shared" si="0"/>
        <v>27.272727272727273</v>
      </c>
      <c r="C23" s="10">
        <f t="shared" si="1"/>
        <v>322</v>
      </c>
      <c r="D23" s="9">
        <f>VLOOKUP(C23,BPM!$A$2:$C$500,2,0)</f>
        <v>44</v>
      </c>
      <c r="E23" s="9">
        <f>VLOOKUP(C23,BPM!$A$2:$C$500,3,0)</f>
        <v>44</v>
      </c>
      <c r="F23" s="1"/>
      <c r="H23" s="26" t="s">
        <v>676</v>
      </c>
      <c r="I23" s="54">
        <v>322</v>
      </c>
      <c r="J23" s="54" t="s">
        <v>623</v>
      </c>
      <c r="K23" s="54" t="s">
        <v>624</v>
      </c>
      <c r="L23" s="81">
        <v>0.37847222222222227</v>
      </c>
      <c r="M23" s="81">
        <v>0.46231481481481485</v>
      </c>
      <c r="N23" s="81">
        <v>0.4701851851851852</v>
      </c>
      <c r="O23" s="78">
        <f t="shared" si="2"/>
        <v>12</v>
      </c>
      <c r="P23" s="78">
        <f t="shared" si="3"/>
        <v>10</v>
      </c>
      <c r="Q23" s="78">
        <f t="shared" si="4"/>
        <v>0</v>
      </c>
      <c r="R23" s="37">
        <f t="shared" si="5"/>
        <v>44</v>
      </c>
      <c r="S23" s="37">
        <f t="shared" si="6"/>
        <v>27.272727272727273</v>
      </c>
      <c r="T23" s="79">
        <f t="shared" si="7"/>
        <v>27.272727272727273</v>
      </c>
    </row>
    <row r="24" spans="2:21" ht="15.75">
      <c r="B24" s="10">
        <f t="shared" si="0"/>
        <v>26.08695652173913</v>
      </c>
      <c r="C24" s="10">
        <f t="shared" si="1"/>
        <v>303</v>
      </c>
      <c r="D24" s="9">
        <f>VLOOKUP(C24,BPM!$A$2:$C$500,2,0)</f>
        <v>44</v>
      </c>
      <c r="E24" s="9">
        <f>VLOOKUP(C24,BPM!$A$2:$C$500,3,0)</f>
        <v>48</v>
      </c>
      <c r="F24" s="1"/>
      <c r="H24" s="26" t="s">
        <v>680</v>
      </c>
      <c r="I24" s="51">
        <v>303</v>
      </c>
      <c r="J24" s="51" t="s">
        <v>598</v>
      </c>
      <c r="K24" s="51" t="s">
        <v>599</v>
      </c>
      <c r="L24" s="80">
        <v>0.40277777777777773</v>
      </c>
      <c r="M24" s="80">
        <v>0.4863310185185185</v>
      </c>
      <c r="N24" s="80">
        <v>0.49234953703703704</v>
      </c>
      <c r="O24" s="78">
        <f t="shared" si="2"/>
        <v>8</v>
      </c>
      <c r="P24" s="78">
        <f t="shared" si="3"/>
        <v>10</v>
      </c>
      <c r="Q24" s="78">
        <f t="shared" si="4"/>
        <v>0</v>
      </c>
      <c r="R24" s="37">
        <f t="shared" si="5"/>
        <v>46</v>
      </c>
      <c r="S24" s="37">
        <f t="shared" si="6"/>
        <v>26.08695652173913</v>
      </c>
      <c r="T24" s="79">
        <f t="shared" si="7"/>
        <v>26.08695652173913</v>
      </c>
      <c r="U24" s="46"/>
    </row>
    <row r="25" spans="2:21" ht="15.75">
      <c r="B25" s="10">
        <f t="shared" si="0"/>
        <v>25.727632051742727</v>
      </c>
      <c r="C25" s="10">
        <f t="shared" si="1"/>
        <v>305</v>
      </c>
      <c r="D25" s="9">
        <f>VLOOKUP(C25,BPM!$A$2:$C$500,2,0)</f>
        <v>44</v>
      </c>
      <c r="E25" s="9">
        <f>VLOOKUP(C25,BPM!$A$2:$C$500,3,0)</f>
        <v>48</v>
      </c>
      <c r="F25" s="1"/>
      <c r="H25" s="26" t="s">
        <v>681</v>
      </c>
      <c r="I25" s="51">
        <v>305</v>
      </c>
      <c r="J25" s="51" t="s">
        <v>602</v>
      </c>
      <c r="K25" s="51" t="s">
        <v>603</v>
      </c>
      <c r="L25" s="80">
        <v>0.4201388888888889</v>
      </c>
      <c r="M25" s="80">
        <v>0.5043634259259259</v>
      </c>
      <c r="N25" s="80">
        <v>0.5146759259259259</v>
      </c>
      <c r="O25" s="78">
        <f t="shared" si="2"/>
        <v>15</v>
      </c>
      <c r="P25" s="78">
        <f t="shared" si="3"/>
        <v>9.917355371900827</v>
      </c>
      <c r="Q25" s="78">
        <f t="shared" si="4"/>
        <v>0</v>
      </c>
      <c r="R25" s="37">
        <f t="shared" si="5"/>
        <v>46</v>
      </c>
      <c r="S25" s="37">
        <f t="shared" si="6"/>
        <v>25.727632051742727</v>
      </c>
      <c r="T25" s="79">
        <f t="shared" si="7"/>
        <v>25.727632051742727</v>
      </c>
      <c r="U25" s="46"/>
    </row>
    <row r="26" spans="2:21" ht="15.75">
      <c r="B26" s="10">
        <f t="shared" si="0"/>
        <v>24</v>
      </c>
      <c r="C26" s="10">
        <f t="shared" si="1"/>
        <v>312</v>
      </c>
      <c r="D26" s="9">
        <f>VLOOKUP(C26,BPM!$A$2:$C$500,2,0)</f>
        <v>48</v>
      </c>
      <c r="E26" s="9">
        <f>VLOOKUP(C26,BPM!$A$2:$C$500,3,0)</f>
        <v>52</v>
      </c>
      <c r="F26" s="1"/>
      <c r="H26" s="26" t="s">
        <v>682</v>
      </c>
      <c r="I26" s="54">
        <v>312</v>
      </c>
      <c r="J26" s="54" t="s">
        <v>616</v>
      </c>
      <c r="K26" s="54" t="s">
        <v>617</v>
      </c>
      <c r="L26" s="81">
        <v>0.3958333333333333</v>
      </c>
      <c r="M26" s="81">
        <v>0.47931712962962963</v>
      </c>
      <c r="N26" s="81">
        <v>0.4846412037037037</v>
      </c>
      <c r="O26" s="78">
        <f t="shared" si="2"/>
        <v>7</v>
      </c>
      <c r="P26" s="78">
        <f t="shared" si="3"/>
        <v>10</v>
      </c>
      <c r="Q26" s="78">
        <f t="shared" si="4"/>
        <v>0</v>
      </c>
      <c r="R26" s="37">
        <f t="shared" si="5"/>
        <v>50</v>
      </c>
      <c r="S26" s="37">
        <f t="shared" si="6"/>
        <v>24</v>
      </c>
      <c r="T26" s="79">
        <f t="shared" si="7"/>
        <v>24</v>
      </c>
      <c r="U26" s="46"/>
    </row>
    <row r="27" spans="2:21" ht="15.75">
      <c r="B27" s="10">
        <f t="shared" si="0"/>
        <v>23.66942148760331</v>
      </c>
      <c r="C27" s="10">
        <f t="shared" si="1"/>
        <v>307</v>
      </c>
      <c r="D27" s="9">
        <f>VLOOKUP(C27,BPM!$A$2:$C$500,2,0)</f>
        <v>52</v>
      </c>
      <c r="E27" s="9">
        <f>VLOOKUP(C27,BPM!$A$2:$C$500,3,0)</f>
        <v>48</v>
      </c>
      <c r="F27" s="1"/>
      <c r="H27" s="26" t="s">
        <v>683</v>
      </c>
      <c r="I27" s="51">
        <v>307</v>
      </c>
      <c r="J27" s="51" t="s">
        <v>606</v>
      </c>
      <c r="K27" s="51" t="s">
        <v>607</v>
      </c>
      <c r="L27" s="80">
        <v>0.4201388888888889</v>
      </c>
      <c r="M27" s="80">
        <v>0.5043287037037038</v>
      </c>
      <c r="N27" s="80">
        <v>0.5145486111111112</v>
      </c>
      <c r="O27" s="78">
        <f t="shared" si="2"/>
        <v>14</v>
      </c>
      <c r="P27" s="78">
        <f t="shared" si="3"/>
        <v>9.917355371900827</v>
      </c>
      <c r="Q27" s="78">
        <f t="shared" si="4"/>
        <v>0</v>
      </c>
      <c r="R27" s="37">
        <f t="shared" si="5"/>
        <v>50</v>
      </c>
      <c r="S27" s="37">
        <f t="shared" si="6"/>
        <v>23.66942148760331</v>
      </c>
      <c r="T27" s="79">
        <f t="shared" si="7"/>
        <v>23.66942148760331</v>
      </c>
      <c r="U27" s="46"/>
    </row>
    <row r="28" spans="2:21" ht="15.75">
      <c r="B28" s="10">
        <f t="shared" si="0"/>
        <v>23.350140056022408</v>
      </c>
      <c r="C28" s="10">
        <f t="shared" si="1"/>
        <v>308</v>
      </c>
      <c r="D28" s="9">
        <f>VLOOKUP(C28,BPM!$A$2:$C$500,2,0)</f>
        <v>48</v>
      </c>
      <c r="E28" s="9">
        <f>VLOOKUP(C28,BPM!$A$2:$C$500,3,0)</f>
        <v>48</v>
      </c>
      <c r="F28" s="1"/>
      <c r="H28" s="26" t="s">
        <v>684</v>
      </c>
      <c r="I28" s="54">
        <v>308</v>
      </c>
      <c r="J28" s="54" t="s">
        <v>608</v>
      </c>
      <c r="K28" s="54" t="s">
        <v>609</v>
      </c>
      <c r="L28" s="81">
        <v>0.3645833333333333</v>
      </c>
      <c r="M28" s="81">
        <v>0.4478935185185185</v>
      </c>
      <c r="N28" s="81">
        <v>0.4625694444444444</v>
      </c>
      <c r="O28" s="78">
        <f t="shared" si="2"/>
        <v>22</v>
      </c>
      <c r="P28" s="78">
        <f t="shared" si="3"/>
        <v>10.084033613445378</v>
      </c>
      <c r="Q28" s="78">
        <f t="shared" si="4"/>
        <v>2</v>
      </c>
      <c r="R28" s="37">
        <f t="shared" si="5"/>
        <v>48</v>
      </c>
      <c r="S28" s="37">
        <f t="shared" si="6"/>
        <v>25.350140056022408</v>
      </c>
      <c r="T28" s="79">
        <f t="shared" si="7"/>
        <v>23.350140056022408</v>
      </c>
      <c r="U28" s="46"/>
    </row>
    <row r="29" spans="2:21" ht="15.75">
      <c r="B29" s="10">
        <f t="shared" si="0"/>
        <v>22.641509433962263</v>
      </c>
      <c r="C29" s="10">
        <f t="shared" si="1"/>
        <v>313</v>
      </c>
      <c r="D29" s="9">
        <f>VLOOKUP(C29,BPM!$A$2:$C$500,2,0)</f>
        <v>54</v>
      </c>
      <c r="E29" s="9">
        <f>VLOOKUP(C29,BPM!$A$2:$C$500,3,0)</f>
        <v>52</v>
      </c>
      <c r="F29" s="1"/>
      <c r="H29" s="26" t="s">
        <v>685</v>
      </c>
      <c r="I29" s="51">
        <v>313</v>
      </c>
      <c r="J29" s="51" t="s">
        <v>155</v>
      </c>
      <c r="K29" s="51" t="s">
        <v>618</v>
      </c>
      <c r="L29" s="80">
        <v>0.3888888888888889</v>
      </c>
      <c r="M29" s="80">
        <v>0.4726388888888889</v>
      </c>
      <c r="N29" s="80">
        <v>0.4795833333333333</v>
      </c>
      <c r="O29" s="78">
        <f t="shared" si="2"/>
        <v>10</v>
      </c>
      <c r="P29" s="78">
        <f t="shared" si="3"/>
        <v>10</v>
      </c>
      <c r="Q29" s="78">
        <f t="shared" si="4"/>
        <v>0</v>
      </c>
      <c r="R29" s="37">
        <f t="shared" si="5"/>
        <v>53</v>
      </c>
      <c r="S29" s="37">
        <f t="shared" si="6"/>
        <v>22.641509433962263</v>
      </c>
      <c r="T29" s="79">
        <f t="shared" si="7"/>
        <v>22.641509433962263</v>
      </c>
      <c r="U29" s="46"/>
    </row>
    <row r="30" spans="2:21" ht="15.75">
      <c r="B30" s="10">
        <f t="shared" si="0"/>
        <v>0</v>
      </c>
      <c r="C30" s="10">
        <f t="shared" si="1"/>
        <v>304</v>
      </c>
      <c r="D30" s="9" t="e">
        <f>VLOOKUP(C30,BPM!$A$2:$C$500,2,0)</f>
        <v>#N/A</v>
      </c>
      <c r="E30" s="9" t="e">
        <f>VLOOKUP(C30,BPM!$A$2:$C$500,3,0)</f>
        <v>#N/A</v>
      </c>
      <c r="F30" s="1"/>
      <c r="H30" s="26" t="s">
        <v>686</v>
      </c>
      <c r="I30" s="54">
        <v>304</v>
      </c>
      <c r="J30" s="54" t="s">
        <v>600</v>
      </c>
      <c r="K30" s="54" t="s">
        <v>601</v>
      </c>
      <c r="L30" s="81">
        <v>0</v>
      </c>
      <c r="M30" s="82"/>
      <c r="N30" s="82"/>
      <c r="O30" s="78">
        <f t="shared" si="2"/>
        <v>3</v>
      </c>
      <c r="P30" s="78" t="e">
        <f t="shared" si="3"/>
        <v>#DIV/0!</v>
      </c>
      <c r="Q30" s="78" t="str">
        <f t="shared" si="4"/>
        <v>Elim</v>
      </c>
      <c r="R30" s="37" t="e">
        <f t="shared" si="5"/>
        <v>#N/A</v>
      </c>
      <c r="S30" s="37" t="e">
        <f t="shared" si="6"/>
        <v>#DIV/0!</v>
      </c>
      <c r="T30" s="79">
        <f t="shared" si="7"/>
        <v>0</v>
      </c>
      <c r="U30" s="46"/>
    </row>
    <row r="31" spans="2:20" ht="15.75" hidden="1">
      <c r="B31" s="10">
        <f aca="true" t="shared" si="8" ref="B31:B37">T31</f>
        <v>0</v>
      </c>
      <c r="C31" s="10">
        <f aca="true" t="shared" si="9" ref="C31:C37">I31</f>
        <v>0</v>
      </c>
      <c r="D31" s="9" t="e">
        <f>VLOOKUP(C31,BPM!$A$2:$C$500,2,0)</f>
        <v>#N/A</v>
      </c>
      <c r="E31" s="9" t="e">
        <f>VLOOKUP(C31,BPM!$A$2:$C$500,3,0)</f>
        <v>#N/A</v>
      </c>
      <c r="F31" s="1"/>
      <c r="H31" s="26"/>
      <c r="I31" s="27"/>
      <c r="J31" s="28"/>
      <c r="K31" s="28"/>
      <c r="L31" s="39"/>
      <c r="M31" s="39"/>
      <c r="N31" s="39"/>
      <c r="O31" s="78">
        <f aca="true" t="shared" si="10" ref="O31:O37">IF((HOUR(N31)*60+MINUTE(N31))-(HOUR(M31)*60+MINUTE(M31))&lt;3,3,(HOUR(N31)*60+MINUTE(N31))-(HOUR(M31)*60+MINUTE(M31)))</f>
        <v>3</v>
      </c>
      <c r="P31" s="78" t="e">
        <f aca="true" t="shared" si="11" ref="P31:P37">$D$2*60/((HOUR(M31)*60+MINUTE(M31))-(HOUR(L31)*60+MINUTE(L31)))</f>
        <v>#DIV/0!</v>
      </c>
      <c r="Q31" s="78" t="str">
        <f aca="true" t="shared" si="12" ref="Q31:Q37">IF((HOUR(M31)*60+MINUTE(M31))-(HOUR(L31)*60+MINUTE(L31))&gt;(HOUR($F$3)*60+MINUTE($F$3)),"Elim",IF((HOUR(M31)*60+MINUTE(M31))-(HOUR(L31)*60+MINUTE(L31))&lt;(HOUR($F$2)*60+MINUTE($F$2)),VLOOKUP(-((HOUR(M31)*60+MINUTE(M31))-(HOUR(L31)*60+MINUTE(L31))-(HOUR($F$2)*60+MINUTE($F$2))),$H$2:$I$6,2,1),0))</f>
        <v>Elim</v>
      </c>
      <c r="R31" s="37" t="e">
        <f aca="true" t="shared" si="13" ref="R31:R37">(D31+E31)/2</f>
        <v>#N/A</v>
      </c>
      <c r="S31" s="37" t="e">
        <f aca="true" t="shared" si="14" ref="S31:S37">(P31*2-$D$4)*100/R31</f>
        <v>#DIV/0!</v>
      </c>
      <c r="T31" s="79">
        <f aca="true" t="shared" si="15" ref="T31:T37">IF(OR(F31="X",Q31="Elim"),0,S31-Q31)</f>
        <v>0</v>
      </c>
    </row>
    <row r="32" spans="2:20" ht="15.75" hidden="1">
      <c r="B32" s="10">
        <f t="shared" si="8"/>
        <v>0</v>
      </c>
      <c r="C32" s="10">
        <f t="shared" si="9"/>
        <v>0</v>
      </c>
      <c r="D32" s="9" t="e">
        <f>VLOOKUP(C32,BPM!$A$2:$C$500,2,0)</f>
        <v>#N/A</v>
      </c>
      <c r="E32" s="9" t="e">
        <f>VLOOKUP(C32,BPM!$A$2:$C$500,3,0)</f>
        <v>#N/A</v>
      </c>
      <c r="F32" s="1"/>
      <c r="H32" s="26"/>
      <c r="I32" s="27"/>
      <c r="J32" s="28"/>
      <c r="K32" s="28"/>
      <c r="L32" s="39"/>
      <c r="M32" s="39"/>
      <c r="N32" s="39"/>
      <c r="O32" s="78">
        <f t="shared" si="10"/>
        <v>3</v>
      </c>
      <c r="P32" s="78" t="e">
        <f t="shared" si="11"/>
        <v>#DIV/0!</v>
      </c>
      <c r="Q32" s="78" t="str">
        <f t="shared" si="12"/>
        <v>Elim</v>
      </c>
      <c r="R32" s="37" t="e">
        <f t="shared" si="13"/>
        <v>#N/A</v>
      </c>
      <c r="S32" s="37" t="e">
        <f t="shared" si="14"/>
        <v>#DIV/0!</v>
      </c>
      <c r="T32" s="79">
        <f t="shared" si="15"/>
        <v>0</v>
      </c>
    </row>
    <row r="33" spans="2:20" ht="15.75" hidden="1">
      <c r="B33" s="10">
        <f t="shared" si="8"/>
        <v>0</v>
      </c>
      <c r="C33" s="10">
        <f t="shared" si="9"/>
        <v>0</v>
      </c>
      <c r="D33" s="9" t="e">
        <f>VLOOKUP(C33,BPM!$A$2:$C$500,2,0)</f>
        <v>#N/A</v>
      </c>
      <c r="E33" s="9" t="e">
        <f>VLOOKUP(C33,BPM!$A$2:$C$500,3,0)</f>
        <v>#N/A</v>
      </c>
      <c r="F33" s="1"/>
      <c r="H33" s="26"/>
      <c r="I33" s="27"/>
      <c r="J33" s="28"/>
      <c r="K33" s="28"/>
      <c r="L33" s="39"/>
      <c r="M33" s="39"/>
      <c r="N33" s="39"/>
      <c r="O33" s="78">
        <f t="shared" si="10"/>
        <v>3</v>
      </c>
      <c r="P33" s="78" t="e">
        <f t="shared" si="11"/>
        <v>#DIV/0!</v>
      </c>
      <c r="Q33" s="78" t="str">
        <f t="shared" si="12"/>
        <v>Elim</v>
      </c>
      <c r="R33" s="37" t="e">
        <f t="shared" si="13"/>
        <v>#N/A</v>
      </c>
      <c r="S33" s="37" t="e">
        <f t="shared" si="14"/>
        <v>#DIV/0!</v>
      </c>
      <c r="T33" s="79">
        <f t="shared" si="15"/>
        <v>0</v>
      </c>
    </row>
    <row r="34" spans="2:20" ht="15.75" hidden="1">
      <c r="B34" s="10">
        <f t="shared" si="8"/>
        <v>0</v>
      </c>
      <c r="C34" s="10">
        <f t="shared" si="9"/>
        <v>0</v>
      </c>
      <c r="D34" s="9" t="e">
        <f>VLOOKUP(C34,BPM!$A$2:$C$500,2,0)</f>
        <v>#N/A</v>
      </c>
      <c r="E34" s="9" t="e">
        <f>VLOOKUP(C34,BPM!$A$2:$C$500,3,0)</f>
        <v>#N/A</v>
      </c>
      <c r="F34" s="1"/>
      <c r="H34" s="26"/>
      <c r="I34" s="27"/>
      <c r="J34" s="28"/>
      <c r="K34" s="28"/>
      <c r="L34" s="39"/>
      <c r="M34" s="39"/>
      <c r="N34" s="39"/>
      <c r="O34" s="78">
        <f t="shared" si="10"/>
        <v>3</v>
      </c>
      <c r="P34" s="78" t="e">
        <f t="shared" si="11"/>
        <v>#DIV/0!</v>
      </c>
      <c r="Q34" s="78" t="str">
        <f t="shared" si="12"/>
        <v>Elim</v>
      </c>
      <c r="R34" s="37" t="e">
        <f t="shared" si="13"/>
        <v>#N/A</v>
      </c>
      <c r="S34" s="37" t="e">
        <f t="shared" si="14"/>
        <v>#DIV/0!</v>
      </c>
      <c r="T34" s="79">
        <f t="shared" si="15"/>
        <v>0</v>
      </c>
    </row>
    <row r="35" spans="2:20" ht="15.75" hidden="1">
      <c r="B35" s="10">
        <f t="shared" si="8"/>
        <v>0</v>
      </c>
      <c r="C35" s="10">
        <f t="shared" si="9"/>
        <v>0</v>
      </c>
      <c r="D35" s="9" t="e">
        <f>VLOOKUP(C35,BPM!$A$2:$C$500,2,0)</f>
        <v>#N/A</v>
      </c>
      <c r="E35" s="9" t="e">
        <f>VLOOKUP(C35,BPM!$A$2:$C$500,3,0)</f>
        <v>#N/A</v>
      </c>
      <c r="F35" s="1"/>
      <c r="H35" s="26"/>
      <c r="I35" s="27"/>
      <c r="J35" s="28"/>
      <c r="K35" s="28"/>
      <c r="L35" s="39"/>
      <c r="M35" s="39"/>
      <c r="N35" s="39"/>
      <c r="O35" s="78">
        <f t="shared" si="10"/>
        <v>3</v>
      </c>
      <c r="P35" s="78" t="e">
        <f t="shared" si="11"/>
        <v>#DIV/0!</v>
      </c>
      <c r="Q35" s="78" t="str">
        <f t="shared" si="12"/>
        <v>Elim</v>
      </c>
      <c r="R35" s="37" t="e">
        <f t="shared" si="13"/>
        <v>#N/A</v>
      </c>
      <c r="S35" s="37" t="e">
        <f t="shared" si="14"/>
        <v>#DIV/0!</v>
      </c>
      <c r="T35" s="79">
        <f t="shared" si="15"/>
        <v>0</v>
      </c>
    </row>
    <row r="36" spans="2:20" ht="15.75" hidden="1">
      <c r="B36" s="10">
        <f t="shared" si="8"/>
        <v>0</v>
      </c>
      <c r="C36" s="10">
        <f t="shared" si="9"/>
        <v>0</v>
      </c>
      <c r="D36" s="9" t="e">
        <f>VLOOKUP(C36,BPM!$A$2:$C$500,2,0)</f>
        <v>#N/A</v>
      </c>
      <c r="E36" s="9" t="e">
        <f>VLOOKUP(C36,BPM!$A$2:$C$500,3,0)</f>
        <v>#N/A</v>
      </c>
      <c r="F36" s="1"/>
      <c r="H36" s="26"/>
      <c r="I36" s="27"/>
      <c r="J36" s="28"/>
      <c r="K36" s="28"/>
      <c r="L36" s="39"/>
      <c r="M36" s="39"/>
      <c r="N36" s="39"/>
      <c r="O36" s="78">
        <f t="shared" si="10"/>
        <v>3</v>
      </c>
      <c r="P36" s="78" t="e">
        <f t="shared" si="11"/>
        <v>#DIV/0!</v>
      </c>
      <c r="Q36" s="78" t="str">
        <f t="shared" si="12"/>
        <v>Elim</v>
      </c>
      <c r="R36" s="37" t="e">
        <f t="shared" si="13"/>
        <v>#N/A</v>
      </c>
      <c r="S36" s="37" t="e">
        <f t="shared" si="14"/>
        <v>#DIV/0!</v>
      </c>
      <c r="T36" s="79">
        <f t="shared" si="15"/>
        <v>0</v>
      </c>
    </row>
    <row r="37" spans="2:20" ht="15.75" hidden="1">
      <c r="B37" s="10">
        <f t="shared" si="8"/>
        <v>0</v>
      </c>
      <c r="C37" s="10">
        <f t="shared" si="9"/>
        <v>0</v>
      </c>
      <c r="D37" s="9" t="e">
        <f>VLOOKUP(C37,BPM!$A$2:$C$500,2,0)</f>
        <v>#N/A</v>
      </c>
      <c r="E37" s="9" t="e">
        <f>VLOOKUP(C37,BPM!$A$2:$C$500,3,0)</f>
        <v>#N/A</v>
      </c>
      <c r="F37" s="1"/>
      <c r="H37" s="26"/>
      <c r="I37" s="27"/>
      <c r="J37" s="28"/>
      <c r="K37" s="28"/>
      <c r="L37" s="39"/>
      <c r="M37" s="39"/>
      <c r="N37" s="39"/>
      <c r="O37" s="78">
        <f t="shared" si="10"/>
        <v>3</v>
      </c>
      <c r="P37" s="78" t="e">
        <f t="shared" si="11"/>
        <v>#DIV/0!</v>
      </c>
      <c r="Q37" s="78" t="str">
        <f t="shared" si="12"/>
        <v>Elim</v>
      </c>
      <c r="R37" s="37" t="e">
        <f t="shared" si="13"/>
        <v>#N/A</v>
      </c>
      <c r="S37" s="37" t="e">
        <f t="shared" si="14"/>
        <v>#DIV/0!</v>
      </c>
      <c r="T37" s="79">
        <f t="shared" si="15"/>
        <v>0</v>
      </c>
    </row>
    <row r="38" spans="4:20" s="10" customFormat="1" ht="15.75" hidden="1">
      <c r="D38" s="9"/>
      <c r="E38" s="9"/>
      <c r="H38" s="40"/>
      <c r="I38" s="31"/>
      <c r="J38" s="32"/>
      <c r="K38" s="32"/>
      <c r="L38" s="31"/>
      <c r="M38" s="31"/>
      <c r="N38" s="31"/>
      <c r="O38" s="31"/>
      <c r="P38" s="31"/>
      <c r="Q38" s="31"/>
      <c r="R38" s="31"/>
      <c r="S38" s="31"/>
      <c r="T38" s="76"/>
    </row>
    <row r="39" spans="4:20" s="10" customFormat="1" ht="21" hidden="1">
      <c r="D39" s="9"/>
      <c r="E39" s="9"/>
      <c r="H39" s="40"/>
      <c r="I39" s="31"/>
      <c r="J39" s="36" t="s">
        <v>48</v>
      </c>
      <c r="K39" s="32"/>
      <c r="L39" s="31"/>
      <c r="M39" s="31"/>
      <c r="N39" s="31"/>
      <c r="O39" s="31"/>
      <c r="P39" s="31"/>
      <c r="Q39" s="31"/>
      <c r="R39" s="31"/>
      <c r="S39" s="31"/>
      <c r="T39" s="76"/>
    </row>
    <row r="40" spans="3:20" ht="15.75" hidden="1">
      <c r="C40" s="10" t="s">
        <v>4</v>
      </c>
      <c r="D40" s="9" t="s">
        <v>5</v>
      </c>
      <c r="E40" s="9" t="s">
        <v>6</v>
      </c>
      <c r="F40" t="s">
        <v>18</v>
      </c>
      <c r="H40" s="26" t="s">
        <v>9</v>
      </c>
      <c r="I40" s="37" t="s">
        <v>10</v>
      </c>
      <c r="J40" s="38" t="s">
        <v>11</v>
      </c>
      <c r="K40" s="38" t="s">
        <v>12</v>
      </c>
      <c r="L40" s="37" t="s">
        <v>13</v>
      </c>
      <c r="M40" s="37" t="s">
        <v>14</v>
      </c>
      <c r="N40" s="37" t="s">
        <v>16</v>
      </c>
      <c r="O40" s="37" t="s">
        <v>19</v>
      </c>
      <c r="P40" s="37" t="s">
        <v>20</v>
      </c>
      <c r="Q40" s="37"/>
      <c r="R40" s="37" t="s">
        <v>21</v>
      </c>
      <c r="S40" s="37" t="s">
        <v>28</v>
      </c>
      <c r="T40" s="77" t="s">
        <v>27</v>
      </c>
    </row>
    <row r="41" spans="2:20" ht="15.75" hidden="1">
      <c r="B41" s="10">
        <f>T41</f>
        <v>0</v>
      </c>
      <c r="C41" s="10">
        <f>I41</f>
        <v>0</v>
      </c>
      <c r="D41" s="9" t="e">
        <f>VLOOKUP(C41,BPM!$A$2:$C$500,2,0)</f>
        <v>#N/A</v>
      </c>
      <c r="E41" s="9" t="e">
        <f>VLOOKUP(C41,BPM!$A$2:$C$500,3,0)</f>
        <v>#N/A</v>
      </c>
      <c r="F41" s="1"/>
      <c r="H41" s="26"/>
      <c r="I41" s="27"/>
      <c r="J41" s="28"/>
      <c r="K41" s="28"/>
      <c r="L41" s="39"/>
      <c r="M41" s="39"/>
      <c r="N41" s="39"/>
      <c r="O41" s="78">
        <f>IF((HOUR(N41)*60+MINUTE(N41))-(HOUR(M41)*60+MINUTE(M41))&lt;3,3,(HOUR(N41)*60+MINUTE(N41))-(HOUR(M41)*60+MINUTE(M41)))</f>
        <v>3</v>
      </c>
      <c r="P41" s="78" t="e">
        <f>$D$2*60/((HOUR(M41)*60+MINUTE(M41))-(HOUR(L41)*60+MINUTE(L41)))</f>
        <v>#DIV/0!</v>
      </c>
      <c r="Q41" s="78" t="str">
        <f aca="true" t="shared" si="16" ref="Q41:Q56">IF((HOUR(M41)*60+MINUTE(M41))-(HOUR(L41)*60+MINUTE(L41))&gt;(HOUR($F$3)*60+MINUTE($F$3)),"Elim",IF((HOUR(M41)*60+MINUTE(M41))-(HOUR(L41)*60+MINUTE(L41))&lt;(HOUR($F$2)*60+MINUTE($F$2)),VLOOKUP(-((HOUR(M41)*60+MINUTE(M41))-(HOUR(L41)*60+MINUTE(L41))-(HOUR($F$2)*60+MINUTE($F$2))),$H$2:$I$6,2,1),0))</f>
        <v>Elim</v>
      </c>
      <c r="R41" s="37" t="e">
        <f aca="true" t="shared" si="17" ref="R41:R56">(D41+E41)/2</f>
        <v>#N/A</v>
      </c>
      <c r="S41" s="37" t="e">
        <f aca="true" t="shared" si="18" ref="S41:S56">(P41*2-$D$4)*100/R41</f>
        <v>#DIV/0!</v>
      </c>
      <c r="T41" s="79">
        <f aca="true" t="shared" si="19" ref="T41:T56">IF(OR(F41="X",Q41="Elim"),0,S41-Q41)</f>
        <v>0</v>
      </c>
    </row>
    <row r="42" spans="2:20" ht="15.75" hidden="1">
      <c r="B42" s="10">
        <f aca="true" t="shared" si="20" ref="B42:B56">T42</f>
        <v>0</v>
      </c>
      <c r="C42" s="10">
        <f aca="true" t="shared" si="21" ref="C42:C56">I42</f>
        <v>0</v>
      </c>
      <c r="D42" s="9" t="e">
        <f>VLOOKUP(C42,BPM!$A$2:$C$500,2,0)</f>
        <v>#N/A</v>
      </c>
      <c r="E42" s="9" t="e">
        <f>VLOOKUP(C42,BPM!$A$2:$C$500,3,0)</f>
        <v>#N/A</v>
      </c>
      <c r="F42" s="1"/>
      <c r="H42" s="26"/>
      <c r="I42" s="27"/>
      <c r="J42" s="28"/>
      <c r="K42" s="28"/>
      <c r="L42" s="39"/>
      <c r="M42" s="39"/>
      <c r="N42" s="39"/>
      <c r="O42" s="78">
        <f aca="true" t="shared" si="22" ref="O42:O56">IF((HOUR(N42)*60+MINUTE(N42))-(HOUR(M42)*60+MINUTE(M42))&lt;3,3,(HOUR(N42)*60+MINUTE(N42))-(HOUR(M42)*60+MINUTE(M42)))</f>
        <v>3</v>
      </c>
      <c r="P42" s="78" t="e">
        <f aca="true" t="shared" si="23" ref="P42:P56">$D$2*60/((HOUR(M42)*60+MINUTE(M42))-(HOUR(L42)*60+MINUTE(L42)))</f>
        <v>#DIV/0!</v>
      </c>
      <c r="Q42" s="78" t="str">
        <f t="shared" si="16"/>
        <v>Elim</v>
      </c>
      <c r="R42" s="37" t="e">
        <f t="shared" si="17"/>
        <v>#N/A</v>
      </c>
      <c r="S42" s="37" t="e">
        <f t="shared" si="18"/>
        <v>#DIV/0!</v>
      </c>
      <c r="T42" s="79">
        <f t="shared" si="19"/>
        <v>0</v>
      </c>
    </row>
    <row r="43" spans="2:20" ht="15.75" hidden="1">
      <c r="B43" s="10">
        <f t="shared" si="20"/>
        <v>0</v>
      </c>
      <c r="C43" s="10">
        <f t="shared" si="21"/>
        <v>0</v>
      </c>
      <c r="D43" s="9" t="e">
        <f>VLOOKUP(C43,BPM!$A$2:$C$500,2,0)</f>
        <v>#N/A</v>
      </c>
      <c r="E43" s="9" t="e">
        <f>VLOOKUP(C43,BPM!$A$2:$C$500,3,0)</f>
        <v>#N/A</v>
      </c>
      <c r="F43" s="1"/>
      <c r="H43" s="26"/>
      <c r="I43" s="27"/>
      <c r="J43" s="28"/>
      <c r="K43" s="28"/>
      <c r="L43" s="39"/>
      <c r="M43" s="39"/>
      <c r="N43" s="39"/>
      <c r="O43" s="78">
        <f t="shared" si="22"/>
        <v>3</v>
      </c>
      <c r="P43" s="78" t="e">
        <f t="shared" si="23"/>
        <v>#DIV/0!</v>
      </c>
      <c r="Q43" s="78" t="str">
        <f t="shared" si="16"/>
        <v>Elim</v>
      </c>
      <c r="R43" s="37" t="e">
        <f t="shared" si="17"/>
        <v>#N/A</v>
      </c>
      <c r="S43" s="37" t="e">
        <f t="shared" si="18"/>
        <v>#DIV/0!</v>
      </c>
      <c r="T43" s="79">
        <f t="shared" si="19"/>
        <v>0</v>
      </c>
    </row>
    <row r="44" spans="2:20" ht="15.75" hidden="1">
      <c r="B44" s="10">
        <f t="shared" si="20"/>
        <v>0</v>
      </c>
      <c r="C44" s="10">
        <f t="shared" si="21"/>
        <v>0</v>
      </c>
      <c r="D44" s="9" t="e">
        <f>VLOOKUP(C44,BPM!$A$2:$C$500,2,0)</f>
        <v>#N/A</v>
      </c>
      <c r="E44" s="9" t="e">
        <f>VLOOKUP(C44,BPM!$A$2:$C$500,3,0)</f>
        <v>#N/A</v>
      </c>
      <c r="F44" s="1"/>
      <c r="H44" s="26"/>
      <c r="I44" s="27"/>
      <c r="J44" s="28"/>
      <c r="K44" s="28"/>
      <c r="L44" s="39"/>
      <c r="M44" s="39"/>
      <c r="N44" s="39"/>
      <c r="O44" s="78">
        <f t="shared" si="22"/>
        <v>3</v>
      </c>
      <c r="P44" s="78" t="e">
        <f t="shared" si="23"/>
        <v>#DIV/0!</v>
      </c>
      <c r="Q44" s="78" t="str">
        <f t="shared" si="16"/>
        <v>Elim</v>
      </c>
      <c r="R44" s="37" t="e">
        <f t="shared" si="17"/>
        <v>#N/A</v>
      </c>
      <c r="S44" s="37" t="e">
        <f t="shared" si="18"/>
        <v>#DIV/0!</v>
      </c>
      <c r="T44" s="79">
        <f t="shared" si="19"/>
        <v>0</v>
      </c>
    </row>
    <row r="45" spans="2:20" ht="15.75" hidden="1">
      <c r="B45" s="10">
        <f t="shared" si="20"/>
        <v>0</v>
      </c>
      <c r="C45" s="10">
        <f t="shared" si="21"/>
        <v>0</v>
      </c>
      <c r="D45" s="9" t="e">
        <f>VLOOKUP(C45,BPM!$A$2:$C$500,2,0)</f>
        <v>#N/A</v>
      </c>
      <c r="E45" s="9" t="e">
        <f>VLOOKUP(C45,BPM!$A$2:$C$500,3,0)</f>
        <v>#N/A</v>
      </c>
      <c r="F45" s="1"/>
      <c r="H45" s="26"/>
      <c r="I45" s="27"/>
      <c r="J45" s="28"/>
      <c r="K45" s="28"/>
      <c r="L45" s="39"/>
      <c r="M45" s="39"/>
      <c r="N45" s="39"/>
      <c r="O45" s="78">
        <f t="shared" si="22"/>
        <v>3</v>
      </c>
      <c r="P45" s="78" t="e">
        <f t="shared" si="23"/>
        <v>#DIV/0!</v>
      </c>
      <c r="Q45" s="78" t="str">
        <f t="shared" si="16"/>
        <v>Elim</v>
      </c>
      <c r="R45" s="37" t="e">
        <f t="shared" si="17"/>
        <v>#N/A</v>
      </c>
      <c r="S45" s="37" t="e">
        <f t="shared" si="18"/>
        <v>#DIV/0!</v>
      </c>
      <c r="T45" s="79">
        <f t="shared" si="19"/>
        <v>0</v>
      </c>
    </row>
    <row r="46" spans="2:20" ht="15.75" hidden="1">
      <c r="B46" s="10">
        <f t="shared" si="20"/>
        <v>0</v>
      </c>
      <c r="C46" s="10">
        <f t="shared" si="21"/>
        <v>0</v>
      </c>
      <c r="D46" s="9" t="e">
        <f>VLOOKUP(C46,BPM!$A$2:$C$500,2,0)</f>
        <v>#N/A</v>
      </c>
      <c r="E46" s="9" t="e">
        <f>VLOOKUP(C46,BPM!$A$2:$C$500,3,0)</f>
        <v>#N/A</v>
      </c>
      <c r="F46" s="1"/>
      <c r="H46" s="26"/>
      <c r="I46" s="27"/>
      <c r="J46" s="28"/>
      <c r="K46" s="28"/>
      <c r="L46" s="39"/>
      <c r="M46" s="39"/>
      <c r="N46" s="39"/>
      <c r="O46" s="78">
        <f t="shared" si="22"/>
        <v>3</v>
      </c>
      <c r="P46" s="78" t="e">
        <f t="shared" si="23"/>
        <v>#DIV/0!</v>
      </c>
      <c r="Q46" s="78" t="str">
        <f t="shared" si="16"/>
        <v>Elim</v>
      </c>
      <c r="R46" s="37" t="e">
        <f t="shared" si="17"/>
        <v>#N/A</v>
      </c>
      <c r="S46" s="37" t="e">
        <f t="shared" si="18"/>
        <v>#DIV/0!</v>
      </c>
      <c r="T46" s="79">
        <f t="shared" si="19"/>
        <v>0</v>
      </c>
    </row>
    <row r="47" spans="2:20" ht="15.75" hidden="1">
      <c r="B47" s="10">
        <f t="shared" si="20"/>
        <v>0</v>
      </c>
      <c r="C47" s="10">
        <f t="shared" si="21"/>
        <v>0</v>
      </c>
      <c r="D47" s="9" t="e">
        <f>VLOOKUP(C47,BPM!$A$2:$C$500,2,0)</f>
        <v>#N/A</v>
      </c>
      <c r="E47" s="9" t="e">
        <f>VLOOKUP(C47,BPM!$A$2:$C$500,3,0)</f>
        <v>#N/A</v>
      </c>
      <c r="F47" s="1"/>
      <c r="H47" s="26"/>
      <c r="I47" s="27"/>
      <c r="J47" s="28"/>
      <c r="K47" s="28"/>
      <c r="L47" s="39"/>
      <c r="M47" s="39"/>
      <c r="N47" s="39"/>
      <c r="O47" s="78">
        <f t="shared" si="22"/>
        <v>3</v>
      </c>
      <c r="P47" s="78" t="e">
        <f t="shared" si="23"/>
        <v>#DIV/0!</v>
      </c>
      <c r="Q47" s="78" t="str">
        <f t="shared" si="16"/>
        <v>Elim</v>
      </c>
      <c r="R47" s="37" t="e">
        <f t="shared" si="17"/>
        <v>#N/A</v>
      </c>
      <c r="S47" s="37" t="e">
        <f t="shared" si="18"/>
        <v>#DIV/0!</v>
      </c>
      <c r="T47" s="79">
        <f t="shared" si="19"/>
        <v>0</v>
      </c>
    </row>
    <row r="48" spans="2:20" ht="15.75" hidden="1">
      <c r="B48" s="10">
        <f t="shared" si="20"/>
        <v>0</v>
      </c>
      <c r="C48" s="10">
        <f t="shared" si="21"/>
        <v>0</v>
      </c>
      <c r="D48" s="9" t="e">
        <f>VLOOKUP(C48,BPM!$A$2:$C$500,2,0)</f>
        <v>#N/A</v>
      </c>
      <c r="E48" s="9" t="e">
        <f>VLOOKUP(C48,BPM!$A$2:$C$500,3,0)</f>
        <v>#N/A</v>
      </c>
      <c r="F48" s="1"/>
      <c r="H48" s="26"/>
      <c r="I48" s="27"/>
      <c r="J48" s="28"/>
      <c r="K48" s="28"/>
      <c r="L48" s="39"/>
      <c r="M48" s="39"/>
      <c r="N48" s="39"/>
      <c r="O48" s="78">
        <f t="shared" si="22"/>
        <v>3</v>
      </c>
      <c r="P48" s="78" t="e">
        <f t="shared" si="23"/>
        <v>#DIV/0!</v>
      </c>
      <c r="Q48" s="78" t="str">
        <f t="shared" si="16"/>
        <v>Elim</v>
      </c>
      <c r="R48" s="37" t="e">
        <f t="shared" si="17"/>
        <v>#N/A</v>
      </c>
      <c r="S48" s="37" t="e">
        <f t="shared" si="18"/>
        <v>#DIV/0!</v>
      </c>
      <c r="T48" s="79">
        <f t="shared" si="19"/>
        <v>0</v>
      </c>
    </row>
    <row r="49" spans="2:20" ht="15.75" hidden="1">
      <c r="B49" s="10">
        <f t="shared" si="20"/>
        <v>0</v>
      </c>
      <c r="C49" s="10">
        <f t="shared" si="21"/>
        <v>0</v>
      </c>
      <c r="D49" s="9" t="e">
        <f>VLOOKUP(C49,BPM!$A$2:$C$500,2,0)</f>
        <v>#N/A</v>
      </c>
      <c r="E49" s="9" t="e">
        <f>VLOOKUP(C49,BPM!$A$2:$C$500,3,0)</f>
        <v>#N/A</v>
      </c>
      <c r="F49" s="1"/>
      <c r="H49" s="26"/>
      <c r="I49" s="27"/>
      <c r="J49" s="28"/>
      <c r="K49" s="28"/>
      <c r="L49" s="39"/>
      <c r="M49" s="39"/>
      <c r="N49" s="39"/>
      <c r="O49" s="78">
        <f t="shared" si="22"/>
        <v>3</v>
      </c>
      <c r="P49" s="78" t="e">
        <f t="shared" si="23"/>
        <v>#DIV/0!</v>
      </c>
      <c r="Q49" s="78" t="str">
        <f t="shared" si="16"/>
        <v>Elim</v>
      </c>
      <c r="R49" s="37" t="e">
        <f t="shared" si="17"/>
        <v>#N/A</v>
      </c>
      <c r="S49" s="37" t="e">
        <f t="shared" si="18"/>
        <v>#DIV/0!</v>
      </c>
      <c r="T49" s="79">
        <f t="shared" si="19"/>
        <v>0</v>
      </c>
    </row>
    <row r="50" spans="2:20" ht="15.75" hidden="1">
      <c r="B50" s="10">
        <f t="shared" si="20"/>
        <v>0</v>
      </c>
      <c r="C50" s="10">
        <f t="shared" si="21"/>
        <v>0</v>
      </c>
      <c r="D50" s="9" t="e">
        <f>VLOOKUP(C50,BPM!$A$2:$C$500,2,0)</f>
        <v>#N/A</v>
      </c>
      <c r="E50" s="9" t="e">
        <f>VLOOKUP(C50,BPM!$A$2:$C$500,3,0)</f>
        <v>#N/A</v>
      </c>
      <c r="F50" s="1"/>
      <c r="H50" s="26"/>
      <c r="I50" s="27"/>
      <c r="J50" s="28"/>
      <c r="K50" s="28"/>
      <c r="L50" s="39"/>
      <c r="M50" s="39"/>
      <c r="N50" s="39"/>
      <c r="O50" s="78">
        <f t="shared" si="22"/>
        <v>3</v>
      </c>
      <c r="P50" s="78" t="e">
        <f t="shared" si="23"/>
        <v>#DIV/0!</v>
      </c>
      <c r="Q50" s="78" t="str">
        <f t="shared" si="16"/>
        <v>Elim</v>
      </c>
      <c r="R50" s="37" t="e">
        <f t="shared" si="17"/>
        <v>#N/A</v>
      </c>
      <c r="S50" s="37" t="e">
        <f t="shared" si="18"/>
        <v>#DIV/0!</v>
      </c>
      <c r="T50" s="79">
        <f t="shared" si="19"/>
        <v>0</v>
      </c>
    </row>
    <row r="51" spans="2:20" ht="15.75" hidden="1">
      <c r="B51" s="10">
        <f t="shared" si="20"/>
        <v>0</v>
      </c>
      <c r="C51" s="10">
        <f t="shared" si="21"/>
        <v>0</v>
      </c>
      <c r="D51" s="9" t="e">
        <f>VLOOKUP(C51,BPM!$A$2:$C$500,2,0)</f>
        <v>#N/A</v>
      </c>
      <c r="E51" s="9" t="e">
        <f>VLOOKUP(C51,BPM!$A$2:$C$500,3,0)</f>
        <v>#N/A</v>
      </c>
      <c r="F51" s="1"/>
      <c r="H51" s="26"/>
      <c r="I51" s="27"/>
      <c r="J51" s="28"/>
      <c r="K51" s="28"/>
      <c r="L51" s="39"/>
      <c r="M51" s="39"/>
      <c r="N51" s="39"/>
      <c r="O51" s="78">
        <f t="shared" si="22"/>
        <v>3</v>
      </c>
      <c r="P51" s="78" t="e">
        <f t="shared" si="23"/>
        <v>#DIV/0!</v>
      </c>
      <c r="Q51" s="78" t="str">
        <f t="shared" si="16"/>
        <v>Elim</v>
      </c>
      <c r="R51" s="37" t="e">
        <f t="shared" si="17"/>
        <v>#N/A</v>
      </c>
      <c r="S51" s="37" t="e">
        <f t="shared" si="18"/>
        <v>#DIV/0!</v>
      </c>
      <c r="T51" s="79">
        <f t="shared" si="19"/>
        <v>0</v>
      </c>
    </row>
    <row r="52" spans="2:20" ht="15.75" hidden="1">
      <c r="B52" s="10">
        <f t="shared" si="20"/>
        <v>0</v>
      </c>
      <c r="C52" s="10">
        <f t="shared" si="21"/>
        <v>0</v>
      </c>
      <c r="D52" s="9" t="e">
        <f>VLOOKUP(C52,BPM!$A$2:$C$500,2,0)</f>
        <v>#N/A</v>
      </c>
      <c r="E52" s="9" t="e">
        <f>VLOOKUP(C52,BPM!$A$2:$C$500,3,0)</f>
        <v>#N/A</v>
      </c>
      <c r="F52" s="1"/>
      <c r="H52" s="26"/>
      <c r="I52" s="27"/>
      <c r="J52" s="28"/>
      <c r="K52" s="28"/>
      <c r="L52" s="39"/>
      <c r="M52" s="39"/>
      <c r="N52" s="39"/>
      <c r="O52" s="78">
        <f t="shared" si="22"/>
        <v>3</v>
      </c>
      <c r="P52" s="78" t="e">
        <f t="shared" si="23"/>
        <v>#DIV/0!</v>
      </c>
      <c r="Q52" s="78" t="str">
        <f t="shared" si="16"/>
        <v>Elim</v>
      </c>
      <c r="R52" s="37" t="e">
        <f t="shared" si="17"/>
        <v>#N/A</v>
      </c>
      <c r="S52" s="37" t="e">
        <f t="shared" si="18"/>
        <v>#DIV/0!</v>
      </c>
      <c r="T52" s="79">
        <f t="shared" si="19"/>
        <v>0</v>
      </c>
    </row>
    <row r="53" spans="2:20" ht="15.75" hidden="1">
      <c r="B53" s="10">
        <f t="shared" si="20"/>
        <v>0</v>
      </c>
      <c r="C53" s="10">
        <f t="shared" si="21"/>
        <v>0</v>
      </c>
      <c r="D53" s="9" t="e">
        <f>VLOOKUP(C53,BPM!$A$2:$C$500,2,0)</f>
        <v>#N/A</v>
      </c>
      <c r="E53" s="9" t="e">
        <f>VLOOKUP(C53,BPM!$A$2:$C$500,3,0)</f>
        <v>#N/A</v>
      </c>
      <c r="F53" s="1"/>
      <c r="H53" s="26"/>
      <c r="I53" s="27"/>
      <c r="J53" s="28"/>
      <c r="K53" s="28"/>
      <c r="L53" s="39"/>
      <c r="M53" s="39"/>
      <c r="N53" s="39"/>
      <c r="O53" s="78">
        <f t="shared" si="22"/>
        <v>3</v>
      </c>
      <c r="P53" s="78" t="e">
        <f t="shared" si="23"/>
        <v>#DIV/0!</v>
      </c>
      <c r="Q53" s="78" t="str">
        <f t="shared" si="16"/>
        <v>Elim</v>
      </c>
      <c r="R53" s="37" t="e">
        <f t="shared" si="17"/>
        <v>#N/A</v>
      </c>
      <c r="S53" s="37" t="e">
        <f t="shared" si="18"/>
        <v>#DIV/0!</v>
      </c>
      <c r="T53" s="79">
        <f t="shared" si="19"/>
        <v>0</v>
      </c>
    </row>
    <row r="54" spans="2:20" ht="15.75" hidden="1">
      <c r="B54" s="10">
        <f t="shared" si="20"/>
        <v>0</v>
      </c>
      <c r="C54" s="10">
        <f t="shared" si="21"/>
        <v>0</v>
      </c>
      <c r="D54" s="9" t="e">
        <f>VLOOKUP(C54,BPM!$A$2:$C$500,2,0)</f>
        <v>#N/A</v>
      </c>
      <c r="E54" s="9" t="e">
        <f>VLOOKUP(C54,BPM!$A$2:$C$500,3,0)</f>
        <v>#N/A</v>
      </c>
      <c r="F54" s="1"/>
      <c r="H54" s="26"/>
      <c r="I54" s="27"/>
      <c r="J54" s="28"/>
      <c r="K54" s="28"/>
      <c r="L54" s="39"/>
      <c r="M54" s="39"/>
      <c r="N54" s="39"/>
      <c r="O54" s="78">
        <f t="shared" si="22"/>
        <v>3</v>
      </c>
      <c r="P54" s="78" t="e">
        <f t="shared" si="23"/>
        <v>#DIV/0!</v>
      </c>
      <c r="Q54" s="78" t="str">
        <f t="shared" si="16"/>
        <v>Elim</v>
      </c>
      <c r="R54" s="37" t="e">
        <f t="shared" si="17"/>
        <v>#N/A</v>
      </c>
      <c r="S54" s="37" t="e">
        <f t="shared" si="18"/>
        <v>#DIV/0!</v>
      </c>
      <c r="T54" s="79">
        <f t="shared" si="19"/>
        <v>0</v>
      </c>
    </row>
    <row r="55" spans="2:20" ht="15.75" hidden="1">
      <c r="B55" s="10">
        <f t="shared" si="20"/>
        <v>0</v>
      </c>
      <c r="C55" s="10">
        <f t="shared" si="21"/>
        <v>0</v>
      </c>
      <c r="D55" s="9" t="e">
        <f>VLOOKUP(C55,BPM!$A$2:$C$500,2,0)</f>
        <v>#N/A</v>
      </c>
      <c r="E55" s="9" t="e">
        <f>VLOOKUP(C55,BPM!$A$2:$C$500,3,0)</f>
        <v>#N/A</v>
      </c>
      <c r="F55" s="1"/>
      <c r="H55" s="26"/>
      <c r="I55" s="27"/>
      <c r="J55" s="28"/>
      <c r="K55" s="28"/>
      <c r="L55" s="39"/>
      <c r="M55" s="39"/>
      <c r="N55" s="39"/>
      <c r="O55" s="78">
        <f t="shared" si="22"/>
        <v>3</v>
      </c>
      <c r="P55" s="78" t="e">
        <f t="shared" si="23"/>
        <v>#DIV/0!</v>
      </c>
      <c r="Q55" s="78" t="str">
        <f t="shared" si="16"/>
        <v>Elim</v>
      </c>
      <c r="R55" s="37" t="e">
        <f t="shared" si="17"/>
        <v>#N/A</v>
      </c>
      <c r="S55" s="37" t="e">
        <f t="shared" si="18"/>
        <v>#DIV/0!</v>
      </c>
      <c r="T55" s="79">
        <f t="shared" si="19"/>
        <v>0</v>
      </c>
    </row>
    <row r="56" spans="2:20" ht="15.75" hidden="1">
      <c r="B56" s="10">
        <f t="shared" si="20"/>
        <v>0</v>
      </c>
      <c r="C56" s="10">
        <f t="shared" si="21"/>
        <v>0</v>
      </c>
      <c r="D56" s="9" t="e">
        <f>VLOOKUP(C56,BPM!$A$2:$C$500,2,0)</f>
        <v>#N/A</v>
      </c>
      <c r="E56" s="9" t="e">
        <f>VLOOKUP(C56,BPM!$A$2:$C$500,3,0)</f>
        <v>#N/A</v>
      </c>
      <c r="F56" s="1"/>
      <c r="H56" s="26"/>
      <c r="I56" s="27"/>
      <c r="J56" s="28"/>
      <c r="K56" s="28"/>
      <c r="L56" s="39"/>
      <c r="M56" s="39"/>
      <c r="N56" s="39"/>
      <c r="O56" s="78">
        <f t="shared" si="22"/>
        <v>3</v>
      </c>
      <c r="P56" s="78" t="e">
        <f t="shared" si="23"/>
        <v>#DIV/0!</v>
      </c>
      <c r="Q56" s="78" t="str">
        <f t="shared" si="16"/>
        <v>Elim</v>
      </c>
      <c r="R56" s="37" t="e">
        <f t="shared" si="17"/>
        <v>#N/A</v>
      </c>
      <c r="S56" s="37" t="e">
        <f t="shared" si="18"/>
        <v>#DIV/0!</v>
      </c>
      <c r="T56" s="79">
        <f t="shared" si="19"/>
        <v>0</v>
      </c>
    </row>
    <row r="57" spans="4:20" s="10" customFormat="1" ht="15.75">
      <c r="D57" s="9"/>
      <c r="E57" s="9"/>
      <c r="H57" s="40"/>
      <c r="I57" s="31"/>
      <c r="J57" s="32"/>
      <c r="K57" s="32"/>
      <c r="L57" s="31"/>
      <c r="M57" s="31"/>
      <c r="N57" s="31"/>
      <c r="O57" s="31"/>
      <c r="P57" s="31"/>
      <c r="Q57" s="31"/>
      <c r="R57" s="31"/>
      <c r="S57" s="31"/>
      <c r="T57" s="76"/>
    </row>
    <row r="58" spans="4:20" s="10" customFormat="1" ht="21">
      <c r="D58" s="9"/>
      <c r="E58" s="9"/>
      <c r="H58" s="40"/>
      <c r="I58" s="31"/>
      <c r="J58" s="36" t="s">
        <v>41</v>
      </c>
      <c r="K58" s="32"/>
      <c r="L58" s="31"/>
      <c r="M58" s="31"/>
      <c r="N58" s="31"/>
      <c r="O58" s="31"/>
      <c r="P58" s="31"/>
      <c r="Q58" s="31"/>
      <c r="R58" s="31"/>
      <c r="S58" s="31"/>
      <c r="T58" s="76"/>
    </row>
    <row r="59" spans="3:20" ht="15.75">
      <c r="C59" s="10" t="s">
        <v>4</v>
      </c>
      <c r="D59" s="9" t="s">
        <v>5</v>
      </c>
      <c r="E59" s="9" t="s">
        <v>6</v>
      </c>
      <c r="F59" t="s">
        <v>18</v>
      </c>
      <c r="H59" s="26" t="s">
        <v>9</v>
      </c>
      <c r="I59" s="37" t="s">
        <v>10</v>
      </c>
      <c r="J59" s="38" t="s">
        <v>11</v>
      </c>
      <c r="K59" s="38" t="s">
        <v>12</v>
      </c>
      <c r="L59" s="37" t="s">
        <v>13</v>
      </c>
      <c r="M59" s="37" t="s">
        <v>14</v>
      </c>
      <c r="N59" s="37" t="s">
        <v>16</v>
      </c>
      <c r="O59" s="37" t="s">
        <v>19</v>
      </c>
      <c r="P59" s="37" t="s">
        <v>20</v>
      </c>
      <c r="Q59" s="37"/>
      <c r="R59" s="37" t="s">
        <v>21</v>
      </c>
      <c r="S59" s="37" t="s">
        <v>28</v>
      </c>
      <c r="T59" s="77" t="s">
        <v>27</v>
      </c>
    </row>
    <row r="60" spans="2:20" ht="15.75">
      <c r="B60" s="10">
        <f aca="true" t="shared" si="24" ref="B60:B70">T60</f>
        <v>35.294117647058826</v>
      </c>
      <c r="C60" s="10">
        <f aca="true" t="shared" si="25" ref="C60:C70">I60</f>
        <v>321</v>
      </c>
      <c r="D60" s="9">
        <f>VLOOKUP(C60,BPM!$A$2:$C$500,2,0)</f>
        <v>36</v>
      </c>
      <c r="E60" s="9">
        <f>VLOOKUP(C60,BPM!$A$2:$C$500,3,0)</f>
        <v>32</v>
      </c>
      <c r="F60" s="1"/>
      <c r="H60" s="26" t="s">
        <v>671</v>
      </c>
      <c r="I60" s="54">
        <v>321</v>
      </c>
      <c r="J60" s="54" t="s">
        <v>631</v>
      </c>
      <c r="K60" s="54" t="s">
        <v>632</v>
      </c>
      <c r="L60" s="81">
        <v>0.3958333333333333</v>
      </c>
      <c r="M60" s="81">
        <v>0.47937500000000005</v>
      </c>
      <c r="N60" s="81">
        <v>0.4846064814814815</v>
      </c>
      <c r="O60" s="78">
        <f aca="true" t="shared" si="26" ref="O60:O70">IF((HOUR(N60)*60+MINUTE(N60))-(HOUR(M60)*60+MINUTE(M60))&lt;3,3,(HOUR(N60)*60+MINUTE(N60))-(HOUR(M60)*60+MINUTE(M60)))</f>
        <v>7</v>
      </c>
      <c r="P60" s="78">
        <f aca="true" t="shared" si="27" ref="P60:P70">$D$2*60/((HOUR(M60)*60+MINUTE(M60))-(HOUR(L60)*60+MINUTE(L60)))</f>
        <v>10</v>
      </c>
      <c r="Q60" s="78">
        <f aca="true" t="shared" si="28" ref="Q60:Q66">IF((HOUR(M60)*60+MINUTE(M60))-(HOUR(L60)*60+MINUTE(L60))&gt;(HOUR($F$3)*60+MINUTE($F$3)),"Elim",IF((HOUR(M60)*60+MINUTE(M60))-(HOUR(L60)*60+MINUTE(L60))&lt;(HOUR($F$2)*60+MINUTE($F$2)),VLOOKUP(-((HOUR(M60)*60+MINUTE(M60))-(HOUR(L60)*60+MINUTE(L60))-(HOUR($F$2)*60+MINUTE($F$2))),$H$2:$I$6,2,1),0))</f>
        <v>0</v>
      </c>
      <c r="R60" s="37">
        <f aca="true" t="shared" si="29" ref="R60:R70">(D60+E60)/2</f>
        <v>34</v>
      </c>
      <c r="S60" s="37">
        <f aca="true" t="shared" si="30" ref="S60:S66">(P60*2-$D$4)*100/R60</f>
        <v>35.294117647058826</v>
      </c>
      <c r="T60" s="79">
        <f aca="true" t="shared" si="31" ref="T60:T66">IF(OR(F60="X",Q60="Elim"),0,S60-Q60)</f>
        <v>35.294117647058826</v>
      </c>
    </row>
    <row r="61" spans="2:20" ht="15.75">
      <c r="B61" s="10">
        <f t="shared" si="24"/>
        <v>34.807972775887215</v>
      </c>
      <c r="C61" s="10">
        <f t="shared" si="25"/>
        <v>323</v>
      </c>
      <c r="D61" s="9">
        <f>VLOOKUP(C61,BPM!$A$2:$C$500,2,0)</f>
        <v>32</v>
      </c>
      <c r="E61" s="9">
        <f>VLOOKUP(C61,BPM!$A$2:$C$500,3,0)</f>
        <v>36</v>
      </c>
      <c r="F61" s="1"/>
      <c r="H61" s="26" t="s">
        <v>672</v>
      </c>
      <c r="I61" s="51">
        <v>323</v>
      </c>
      <c r="J61" s="51" t="s">
        <v>633</v>
      </c>
      <c r="K61" s="51" t="s">
        <v>634</v>
      </c>
      <c r="L61" s="80">
        <v>0.40625</v>
      </c>
      <c r="M61" s="80">
        <v>0.4905324074074074</v>
      </c>
      <c r="N61" s="80">
        <v>0.5013310185185186</v>
      </c>
      <c r="O61" s="78">
        <f t="shared" si="26"/>
        <v>15</v>
      </c>
      <c r="P61" s="78">
        <f t="shared" si="27"/>
        <v>9.917355371900827</v>
      </c>
      <c r="Q61" s="78">
        <f t="shared" si="28"/>
        <v>0</v>
      </c>
      <c r="R61" s="37">
        <f t="shared" si="29"/>
        <v>34</v>
      </c>
      <c r="S61" s="37">
        <f t="shared" si="30"/>
        <v>34.807972775887215</v>
      </c>
      <c r="T61" s="79">
        <f t="shared" si="31"/>
        <v>34.807972775887215</v>
      </c>
    </row>
    <row r="62" spans="2:20" ht="15.75">
      <c r="B62" s="10">
        <f t="shared" si="24"/>
        <v>31.57894736842105</v>
      </c>
      <c r="C62" s="10">
        <f t="shared" si="25"/>
        <v>327</v>
      </c>
      <c r="D62" s="9">
        <f>VLOOKUP(C62,BPM!$A$2:$C$500,2,0)</f>
        <v>36</v>
      </c>
      <c r="E62" s="9">
        <f>VLOOKUP(C62,BPM!$A$2:$C$500,3,0)</f>
        <v>40</v>
      </c>
      <c r="F62" s="1"/>
      <c r="H62" s="26" t="s">
        <v>677</v>
      </c>
      <c r="I62" s="51">
        <v>327</v>
      </c>
      <c r="J62" s="51" t="s">
        <v>641</v>
      </c>
      <c r="K62" s="51" t="s">
        <v>642</v>
      </c>
      <c r="L62" s="80">
        <v>0.3645833333333333</v>
      </c>
      <c r="M62" s="80">
        <v>0.44854166666666667</v>
      </c>
      <c r="N62" s="80">
        <v>0.4586226851851852</v>
      </c>
      <c r="O62" s="78">
        <f t="shared" si="26"/>
        <v>15</v>
      </c>
      <c r="P62" s="78">
        <f t="shared" si="27"/>
        <v>10</v>
      </c>
      <c r="Q62" s="78">
        <f t="shared" si="28"/>
        <v>0</v>
      </c>
      <c r="R62" s="37">
        <f t="shared" si="29"/>
        <v>38</v>
      </c>
      <c r="S62" s="37">
        <f t="shared" si="30"/>
        <v>31.57894736842105</v>
      </c>
      <c r="T62" s="79">
        <f t="shared" si="31"/>
        <v>31.57894736842105</v>
      </c>
    </row>
    <row r="63" spans="2:20" ht="15.75">
      <c r="B63" s="10">
        <f t="shared" si="24"/>
        <v>31.57894736842105</v>
      </c>
      <c r="C63" s="10">
        <f t="shared" si="25"/>
        <v>326</v>
      </c>
      <c r="D63" s="9">
        <f>VLOOKUP(C63,BPM!$A$2:$C$500,2,0)</f>
        <v>40</v>
      </c>
      <c r="E63" s="9">
        <f>VLOOKUP(C63,BPM!$A$2:$C$500,3,0)</f>
        <v>36</v>
      </c>
      <c r="F63" s="1"/>
      <c r="H63" s="26" t="s">
        <v>679</v>
      </c>
      <c r="I63" s="54">
        <v>326</v>
      </c>
      <c r="J63" s="54" t="s">
        <v>639</v>
      </c>
      <c r="K63" s="54" t="s">
        <v>640</v>
      </c>
      <c r="L63" s="81">
        <v>0.3645833333333333</v>
      </c>
      <c r="M63" s="81">
        <v>0.44804398148148145</v>
      </c>
      <c r="N63" s="81">
        <v>0.45870370370370367</v>
      </c>
      <c r="O63" s="78">
        <f t="shared" si="26"/>
        <v>15</v>
      </c>
      <c r="P63" s="78">
        <f t="shared" si="27"/>
        <v>10</v>
      </c>
      <c r="Q63" s="78">
        <f t="shared" si="28"/>
        <v>0</v>
      </c>
      <c r="R63" s="37">
        <f t="shared" si="29"/>
        <v>38</v>
      </c>
      <c r="S63" s="37">
        <f t="shared" si="30"/>
        <v>31.57894736842105</v>
      </c>
      <c r="T63" s="79">
        <f t="shared" si="31"/>
        <v>31.57894736842105</v>
      </c>
    </row>
    <row r="64" spans="2:20" ht="15.75">
      <c r="B64" s="10">
        <f t="shared" si="24"/>
        <v>24.15247090571766</v>
      </c>
      <c r="C64" s="10">
        <f t="shared" si="25"/>
        <v>324</v>
      </c>
      <c r="D64" s="9">
        <f>VLOOKUP(C64,BPM!$A$2:$C$500,2,0)</f>
        <v>48</v>
      </c>
      <c r="E64" s="9">
        <f>VLOOKUP(C64,BPM!$A$2:$C$500,3,0)</f>
        <v>50</v>
      </c>
      <c r="F64" s="1"/>
      <c r="H64" s="26" t="s">
        <v>678</v>
      </c>
      <c r="I64" s="54">
        <v>324</v>
      </c>
      <c r="J64" s="54" t="s">
        <v>635</v>
      </c>
      <c r="K64" s="54" t="s">
        <v>636</v>
      </c>
      <c r="L64" s="81">
        <v>0.40625</v>
      </c>
      <c r="M64" s="81">
        <v>0.4904513888888889</v>
      </c>
      <c r="N64" s="81">
        <v>0.5013194444444444</v>
      </c>
      <c r="O64" s="78">
        <f t="shared" si="26"/>
        <v>15</v>
      </c>
      <c r="P64" s="78">
        <f t="shared" si="27"/>
        <v>9.917355371900827</v>
      </c>
      <c r="Q64" s="78">
        <f t="shared" si="28"/>
        <v>0</v>
      </c>
      <c r="R64" s="37">
        <f t="shared" si="29"/>
        <v>49</v>
      </c>
      <c r="S64" s="37">
        <f t="shared" si="30"/>
        <v>24.15247090571766</v>
      </c>
      <c r="T64" s="79">
        <f t="shared" si="31"/>
        <v>24.15247090571766</v>
      </c>
    </row>
    <row r="65" spans="2:20" ht="15.75">
      <c r="B65" s="10">
        <f t="shared" si="24"/>
        <v>23.076923076923077</v>
      </c>
      <c r="C65" s="10">
        <f t="shared" si="25"/>
        <v>320</v>
      </c>
      <c r="D65" s="9">
        <f>VLOOKUP(C65,BPM!$A$2:$C$500,2,0)</f>
        <v>52</v>
      </c>
      <c r="E65" s="9">
        <f>VLOOKUP(C65,BPM!$A$2:$C$500,3,0)</f>
        <v>52</v>
      </c>
      <c r="F65" s="1"/>
      <c r="H65" s="26" t="s">
        <v>674</v>
      </c>
      <c r="I65" s="51">
        <v>320</v>
      </c>
      <c r="J65" s="51" t="s">
        <v>629</v>
      </c>
      <c r="K65" s="51" t="s">
        <v>630</v>
      </c>
      <c r="L65" s="80">
        <v>0.3958333333333333</v>
      </c>
      <c r="M65" s="80">
        <v>0.47934027777777777</v>
      </c>
      <c r="N65" s="80">
        <v>0.48583333333333334</v>
      </c>
      <c r="O65" s="78">
        <f t="shared" si="26"/>
        <v>9</v>
      </c>
      <c r="P65" s="78">
        <f t="shared" si="27"/>
        <v>10</v>
      </c>
      <c r="Q65" s="78">
        <f t="shared" si="28"/>
        <v>0</v>
      </c>
      <c r="R65" s="37">
        <f t="shared" si="29"/>
        <v>52</v>
      </c>
      <c r="S65" s="37">
        <f t="shared" si="30"/>
        <v>23.076923076923077</v>
      </c>
      <c r="T65" s="79">
        <f t="shared" si="31"/>
        <v>23.076923076923077</v>
      </c>
    </row>
    <row r="66" spans="2:20" ht="15.75">
      <c r="B66" s="10">
        <f t="shared" si="24"/>
        <v>0</v>
      </c>
      <c r="C66" s="10">
        <f t="shared" si="25"/>
        <v>325</v>
      </c>
      <c r="D66" s="9" t="e">
        <f>VLOOKUP(C66,BPM!$A$2:$C$500,2,0)</f>
        <v>#N/A</v>
      </c>
      <c r="E66" s="9" t="e">
        <f>VLOOKUP(C66,BPM!$A$2:$C$500,3,0)</f>
        <v>#N/A</v>
      </c>
      <c r="F66" s="1"/>
      <c r="H66" s="26" t="s">
        <v>686</v>
      </c>
      <c r="I66" s="51">
        <v>325</v>
      </c>
      <c r="J66" s="51" t="s">
        <v>637</v>
      </c>
      <c r="K66" s="51" t="s">
        <v>638</v>
      </c>
      <c r="L66" s="80">
        <v>0</v>
      </c>
      <c r="M66" s="83"/>
      <c r="N66" s="83"/>
      <c r="O66" s="78">
        <f t="shared" si="26"/>
        <v>3</v>
      </c>
      <c r="P66" s="78" t="e">
        <f t="shared" si="27"/>
        <v>#DIV/0!</v>
      </c>
      <c r="Q66" s="78" t="str">
        <f t="shared" si="28"/>
        <v>Elim</v>
      </c>
      <c r="R66" s="37" t="e">
        <f t="shared" si="29"/>
        <v>#N/A</v>
      </c>
      <c r="S66" s="37" t="e">
        <f t="shared" si="30"/>
        <v>#DIV/0!</v>
      </c>
      <c r="T66" s="79">
        <f t="shared" si="31"/>
        <v>0</v>
      </c>
    </row>
    <row r="67" spans="2:20" ht="15.75" hidden="1">
      <c r="B67" s="10">
        <f t="shared" si="24"/>
        <v>0</v>
      </c>
      <c r="C67" s="10">
        <f t="shared" si="25"/>
        <v>0</v>
      </c>
      <c r="D67" s="9" t="e">
        <f>VLOOKUP(C67,BPM!$A$2:$C$500,2,0)</f>
        <v>#N/A</v>
      </c>
      <c r="E67" s="9" t="e">
        <f>VLOOKUP(C67,BPM!$A$2:$C$500,3,0)</f>
        <v>#N/A</v>
      </c>
      <c r="F67" s="1"/>
      <c r="H67" s="26"/>
      <c r="I67" s="27"/>
      <c r="J67" s="28"/>
      <c r="K67" s="28"/>
      <c r="L67" s="39"/>
      <c r="M67" s="39"/>
      <c r="N67" s="39"/>
      <c r="O67" s="78">
        <f t="shared" si="26"/>
        <v>3</v>
      </c>
      <c r="P67" s="78" t="e">
        <f t="shared" si="27"/>
        <v>#DIV/0!</v>
      </c>
      <c r="Q67" s="78"/>
      <c r="R67" s="37" t="e">
        <f t="shared" si="29"/>
        <v>#N/A</v>
      </c>
      <c r="S67" s="37">
        <f>IF(((HOUR(M67)*60+MINUTE(M67))-(HOUR(L67)*60+MINUTE(L67)))&lt;INT($D$2*60/$D$3),0,(P67*2-$D$4)*100/(R67))</f>
        <v>0</v>
      </c>
      <c r="T67" s="79">
        <f>IF(F67="X",0,S67)</f>
        <v>0</v>
      </c>
    </row>
    <row r="68" spans="2:20" ht="15.75" hidden="1">
      <c r="B68" s="10">
        <f t="shared" si="24"/>
        <v>0</v>
      </c>
      <c r="C68" s="10">
        <f t="shared" si="25"/>
        <v>0</v>
      </c>
      <c r="D68" s="9" t="e">
        <f>VLOOKUP(C68,BPM!$A$2:$C$500,2,0)</f>
        <v>#N/A</v>
      </c>
      <c r="E68" s="9" t="e">
        <f>VLOOKUP(C68,BPM!$A$2:$C$500,3,0)</f>
        <v>#N/A</v>
      </c>
      <c r="F68" s="1"/>
      <c r="H68" s="26"/>
      <c r="I68" s="27"/>
      <c r="J68" s="28"/>
      <c r="K68" s="28"/>
      <c r="L68" s="39"/>
      <c r="M68" s="39"/>
      <c r="N68" s="39"/>
      <c r="O68" s="78">
        <f t="shared" si="26"/>
        <v>3</v>
      </c>
      <c r="P68" s="78" t="e">
        <f t="shared" si="27"/>
        <v>#DIV/0!</v>
      </c>
      <c r="Q68" s="78"/>
      <c r="R68" s="37" t="e">
        <f t="shared" si="29"/>
        <v>#N/A</v>
      </c>
      <c r="S68" s="37">
        <f>IF(((HOUR(M68)*60+MINUTE(M68))-(HOUR(L68)*60+MINUTE(L68)))&lt;INT($D$2*60/$D$3),0,(P68*2-$D$4)*100/(R68))</f>
        <v>0</v>
      </c>
      <c r="T68" s="79">
        <f>IF(F68="X",0,S68)</f>
        <v>0</v>
      </c>
    </row>
    <row r="69" spans="2:20" ht="15.75" hidden="1">
      <c r="B69" s="10">
        <f t="shared" si="24"/>
        <v>0</v>
      </c>
      <c r="C69" s="10">
        <f t="shared" si="25"/>
        <v>0</v>
      </c>
      <c r="D69" s="9" t="e">
        <f>VLOOKUP(C69,BPM!$A$2:$C$500,2,0)</f>
        <v>#N/A</v>
      </c>
      <c r="E69" s="9" t="e">
        <f>VLOOKUP(C69,BPM!$A$2:$C$500,3,0)</f>
        <v>#N/A</v>
      </c>
      <c r="F69" s="1"/>
      <c r="H69" s="26"/>
      <c r="I69" s="27"/>
      <c r="J69" s="28"/>
      <c r="K69" s="28"/>
      <c r="L69" s="39"/>
      <c r="M69" s="39"/>
      <c r="N69" s="39"/>
      <c r="O69" s="78">
        <f t="shared" si="26"/>
        <v>3</v>
      </c>
      <c r="P69" s="78" t="e">
        <f t="shared" si="27"/>
        <v>#DIV/0!</v>
      </c>
      <c r="Q69" s="78"/>
      <c r="R69" s="37" t="e">
        <f t="shared" si="29"/>
        <v>#N/A</v>
      </c>
      <c r="S69" s="37">
        <f>IF(((HOUR(M69)*60+MINUTE(M69))-(HOUR(L69)*60+MINUTE(L69)))&lt;INT($D$2*60/$D$3),0,(P69*2-$D$4)*100/(R69))</f>
        <v>0</v>
      </c>
      <c r="T69" s="79">
        <f>IF(F69="X",0,S69)</f>
        <v>0</v>
      </c>
    </row>
    <row r="70" spans="2:20" ht="15.75" hidden="1">
      <c r="B70" s="10">
        <f t="shared" si="24"/>
        <v>0</v>
      </c>
      <c r="C70" s="10">
        <f t="shared" si="25"/>
        <v>0</v>
      </c>
      <c r="D70" s="9" t="e">
        <f>VLOOKUP(C70,BPM!$A$2:$C$500,2,0)</f>
        <v>#N/A</v>
      </c>
      <c r="E70" s="9" t="e">
        <f>VLOOKUP(C70,BPM!$A$2:$C$500,3,0)</f>
        <v>#N/A</v>
      </c>
      <c r="F70" s="1"/>
      <c r="H70" s="26"/>
      <c r="I70" s="27"/>
      <c r="J70" s="28"/>
      <c r="K70" s="28"/>
      <c r="L70" s="39"/>
      <c r="M70" s="39"/>
      <c r="N70" s="39"/>
      <c r="O70" s="78">
        <f t="shared" si="26"/>
        <v>3</v>
      </c>
      <c r="P70" s="78" t="e">
        <f t="shared" si="27"/>
        <v>#DIV/0!</v>
      </c>
      <c r="Q70" s="78"/>
      <c r="R70" s="37" t="e">
        <f t="shared" si="29"/>
        <v>#N/A</v>
      </c>
      <c r="S70" s="37">
        <f>IF(((HOUR(M70)*60+MINUTE(M70))-(HOUR(L70)*60+MINUTE(L70)))&lt;INT($D$2*60/$D$3),0,(P70*2-$D$4)*100/(R70))</f>
        <v>0</v>
      </c>
      <c r="T70" s="79">
        <f>IF(F70="X",0,S70)</f>
        <v>0</v>
      </c>
    </row>
    <row r="71" spans="4:20" s="10" customFormat="1" ht="15.75" hidden="1">
      <c r="D71" s="9"/>
      <c r="E71" s="9"/>
      <c r="H71" s="40"/>
      <c r="I71" s="31"/>
      <c r="J71" s="32"/>
      <c r="K71" s="32"/>
      <c r="L71" s="31"/>
      <c r="M71" s="31"/>
      <c r="N71" s="31"/>
      <c r="O71" s="31"/>
      <c r="P71" s="31"/>
      <c r="Q71" s="31"/>
      <c r="R71" s="31"/>
      <c r="S71" s="31"/>
      <c r="T71" s="76"/>
    </row>
    <row r="72" spans="4:20" s="10" customFormat="1" ht="15.75" hidden="1">
      <c r="D72" s="9"/>
      <c r="E72" s="9"/>
      <c r="H72" s="40"/>
      <c r="I72" s="31"/>
      <c r="J72" s="32"/>
      <c r="K72" s="32"/>
      <c r="L72" s="31"/>
      <c r="M72" s="31"/>
      <c r="N72" s="31"/>
      <c r="O72" s="31"/>
      <c r="P72" s="31"/>
      <c r="Q72" s="31"/>
      <c r="R72" s="31"/>
      <c r="S72" s="31"/>
      <c r="T72" s="76"/>
    </row>
    <row r="73" spans="4:20" s="10" customFormat="1" ht="21" hidden="1">
      <c r="D73" s="9"/>
      <c r="E73" s="9"/>
      <c r="H73" s="40"/>
      <c r="I73" s="31"/>
      <c r="J73" s="36" t="s">
        <v>42</v>
      </c>
      <c r="K73" s="32"/>
      <c r="L73" s="31"/>
      <c r="M73" s="31"/>
      <c r="N73" s="31"/>
      <c r="O73" s="31"/>
      <c r="P73" s="31"/>
      <c r="Q73" s="31"/>
      <c r="R73" s="31"/>
      <c r="S73" s="31"/>
      <c r="T73" s="76"/>
    </row>
    <row r="74" spans="3:20" ht="15.75" hidden="1">
      <c r="C74" s="10" t="s">
        <v>4</v>
      </c>
      <c r="D74" s="9" t="s">
        <v>5</v>
      </c>
      <c r="E74" s="9" t="s">
        <v>6</v>
      </c>
      <c r="F74" t="s">
        <v>18</v>
      </c>
      <c r="H74" s="26" t="s">
        <v>9</v>
      </c>
      <c r="I74" s="37" t="s">
        <v>10</v>
      </c>
      <c r="J74" s="38" t="s">
        <v>11</v>
      </c>
      <c r="K74" s="38" t="s">
        <v>12</v>
      </c>
      <c r="L74" s="37" t="s">
        <v>13</v>
      </c>
      <c r="M74" s="37" t="s">
        <v>14</v>
      </c>
      <c r="N74" s="37" t="s">
        <v>16</v>
      </c>
      <c r="O74" s="37" t="s">
        <v>19</v>
      </c>
      <c r="P74" s="37" t="s">
        <v>20</v>
      </c>
      <c r="Q74" s="37"/>
      <c r="R74" s="37" t="s">
        <v>21</v>
      </c>
      <c r="S74" s="37" t="s">
        <v>28</v>
      </c>
      <c r="T74" s="77" t="s">
        <v>27</v>
      </c>
    </row>
    <row r="75" spans="2:20" ht="15.75" hidden="1">
      <c r="B75" s="10">
        <f aca="true" t="shared" si="32" ref="B75:B90">T75</f>
        <v>0</v>
      </c>
      <c r="C75" s="10">
        <f aca="true" t="shared" si="33" ref="C75:C90">I75</f>
        <v>0</v>
      </c>
      <c r="D75" s="9" t="e">
        <f>VLOOKUP(C75,BPM!$A$2:$C$500,2,0)</f>
        <v>#N/A</v>
      </c>
      <c r="E75" s="9" t="e">
        <f>VLOOKUP(C75,BPM!$A$2:$C$500,3,0)</f>
        <v>#N/A</v>
      </c>
      <c r="F75" s="1"/>
      <c r="H75" s="26"/>
      <c r="I75" s="27"/>
      <c r="J75" s="28"/>
      <c r="K75" s="28"/>
      <c r="L75" s="39"/>
      <c r="M75" s="39"/>
      <c r="N75" s="39"/>
      <c r="O75" s="78">
        <f aca="true" t="shared" si="34" ref="O75:O90">IF((HOUR(N75)*60+MINUTE(N75))-(HOUR(M75)*60+MINUTE(M75))&lt;3,3,(HOUR(N75)*60+MINUTE(N75))-(HOUR(M75)*60+MINUTE(M75)))</f>
        <v>3</v>
      </c>
      <c r="P75" s="78" t="e">
        <f aca="true" t="shared" si="35" ref="P75:P90">$D$2*60/((HOUR(M75)*60+MINUTE(M75))-(HOUR(L75)*60+MINUTE(L75)))</f>
        <v>#DIV/0!</v>
      </c>
      <c r="Q75" s="78"/>
      <c r="R75" s="37" t="e">
        <f aca="true" t="shared" si="36" ref="R75:R90">(D75+E75)/2</f>
        <v>#N/A</v>
      </c>
      <c r="S75" s="37">
        <f aca="true" t="shared" si="37" ref="S75:S90">IF(((HOUR(M75)*60+MINUTE(M75))-(HOUR(L75)*60+MINUTE(L75)))&lt;INT($D$2*60/$D$3),0,(P75*2-$D$4)*100/(R75))</f>
        <v>0</v>
      </c>
      <c r="T75" s="79">
        <f aca="true" t="shared" si="38" ref="T75:T90">IF(F75="X",0,S75)</f>
        <v>0</v>
      </c>
    </row>
    <row r="76" spans="2:20" ht="15.75" hidden="1">
      <c r="B76" s="10">
        <f t="shared" si="32"/>
        <v>0</v>
      </c>
      <c r="C76" s="10">
        <f t="shared" si="33"/>
        <v>0</v>
      </c>
      <c r="D76" s="9" t="e">
        <f>VLOOKUP(C76,BPM!$A$2:$C$500,2,0)</f>
        <v>#N/A</v>
      </c>
      <c r="E76" s="9" t="e">
        <f>VLOOKUP(C76,BPM!$A$2:$C$500,3,0)</f>
        <v>#N/A</v>
      </c>
      <c r="F76" s="1"/>
      <c r="H76" s="26"/>
      <c r="I76" s="27"/>
      <c r="J76" s="28"/>
      <c r="K76" s="28"/>
      <c r="L76" s="39"/>
      <c r="M76" s="39"/>
      <c r="N76" s="39"/>
      <c r="O76" s="78">
        <f t="shared" si="34"/>
        <v>3</v>
      </c>
      <c r="P76" s="78" t="e">
        <f t="shared" si="35"/>
        <v>#DIV/0!</v>
      </c>
      <c r="Q76" s="78"/>
      <c r="R76" s="37" t="e">
        <f t="shared" si="36"/>
        <v>#N/A</v>
      </c>
      <c r="S76" s="37">
        <f t="shared" si="37"/>
        <v>0</v>
      </c>
      <c r="T76" s="79">
        <f t="shared" si="38"/>
        <v>0</v>
      </c>
    </row>
    <row r="77" spans="2:20" ht="15.75" hidden="1">
      <c r="B77" s="10">
        <f t="shared" si="32"/>
        <v>0</v>
      </c>
      <c r="C77" s="10">
        <f t="shared" si="33"/>
        <v>0</v>
      </c>
      <c r="D77" s="9" t="e">
        <f>VLOOKUP(C77,BPM!$A$2:$C$500,2,0)</f>
        <v>#N/A</v>
      </c>
      <c r="E77" s="9" t="e">
        <f>VLOOKUP(C77,BPM!$A$2:$C$500,3,0)</f>
        <v>#N/A</v>
      </c>
      <c r="F77" s="1"/>
      <c r="H77" s="26"/>
      <c r="I77" s="27"/>
      <c r="J77" s="28"/>
      <c r="K77" s="28"/>
      <c r="L77" s="39"/>
      <c r="M77" s="39"/>
      <c r="N77" s="39"/>
      <c r="O77" s="78">
        <f t="shared" si="34"/>
        <v>3</v>
      </c>
      <c r="P77" s="78" t="e">
        <f t="shared" si="35"/>
        <v>#DIV/0!</v>
      </c>
      <c r="Q77" s="78"/>
      <c r="R77" s="37" t="e">
        <f t="shared" si="36"/>
        <v>#N/A</v>
      </c>
      <c r="S77" s="37">
        <f t="shared" si="37"/>
        <v>0</v>
      </c>
      <c r="T77" s="79">
        <f t="shared" si="38"/>
        <v>0</v>
      </c>
    </row>
    <row r="78" spans="2:20" ht="15.75" hidden="1">
      <c r="B78" s="10">
        <f t="shared" si="32"/>
        <v>0</v>
      </c>
      <c r="C78" s="10">
        <f t="shared" si="33"/>
        <v>0</v>
      </c>
      <c r="D78" s="9" t="e">
        <f>VLOOKUP(C78,BPM!$A$2:$C$500,2,0)</f>
        <v>#N/A</v>
      </c>
      <c r="E78" s="9" t="e">
        <f>VLOOKUP(C78,BPM!$A$2:$C$500,3,0)</f>
        <v>#N/A</v>
      </c>
      <c r="F78" s="1"/>
      <c r="H78" s="26"/>
      <c r="I78" s="27"/>
      <c r="J78" s="28"/>
      <c r="K78" s="28"/>
      <c r="L78" s="39"/>
      <c r="M78" s="39"/>
      <c r="N78" s="39"/>
      <c r="O78" s="78">
        <f t="shared" si="34"/>
        <v>3</v>
      </c>
      <c r="P78" s="78" t="e">
        <f t="shared" si="35"/>
        <v>#DIV/0!</v>
      </c>
      <c r="Q78" s="78"/>
      <c r="R78" s="37" t="e">
        <f t="shared" si="36"/>
        <v>#N/A</v>
      </c>
      <c r="S78" s="37">
        <f t="shared" si="37"/>
        <v>0</v>
      </c>
      <c r="T78" s="79">
        <f t="shared" si="38"/>
        <v>0</v>
      </c>
    </row>
    <row r="79" spans="2:20" ht="15.75" hidden="1">
      <c r="B79" s="10">
        <f t="shared" si="32"/>
        <v>0</v>
      </c>
      <c r="C79" s="10">
        <f t="shared" si="33"/>
        <v>0</v>
      </c>
      <c r="D79" s="9" t="e">
        <f>VLOOKUP(C79,BPM!$A$2:$C$500,2,0)</f>
        <v>#N/A</v>
      </c>
      <c r="E79" s="9" t="e">
        <f>VLOOKUP(C79,BPM!$A$2:$C$500,3,0)</f>
        <v>#N/A</v>
      </c>
      <c r="F79" s="1"/>
      <c r="H79" s="26"/>
      <c r="I79" s="27"/>
      <c r="J79" s="28"/>
      <c r="K79" s="28"/>
      <c r="L79" s="39"/>
      <c r="M79" s="39"/>
      <c r="N79" s="39"/>
      <c r="O79" s="78">
        <f t="shared" si="34"/>
        <v>3</v>
      </c>
      <c r="P79" s="78" t="e">
        <f t="shared" si="35"/>
        <v>#DIV/0!</v>
      </c>
      <c r="Q79" s="78"/>
      <c r="R79" s="37" t="e">
        <f t="shared" si="36"/>
        <v>#N/A</v>
      </c>
      <c r="S79" s="37">
        <f t="shared" si="37"/>
        <v>0</v>
      </c>
      <c r="T79" s="79">
        <f t="shared" si="38"/>
        <v>0</v>
      </c>
    </row>
    <row r="80" spans="2:20" ht="15.75" hidden="1">
      <c r="B80" s="10">
        <f t="shared" si="32"/>
        <v>0</v>
      </c>
      <c r="C80" s="10">
        <f t="shared" si="33"/>
        <v>0</v>
      </c>
      <c r="D80" s="9" t="e">
        <f>VLOOKUP(C80,BPM!$A$2:$C$500,2,0)</f>
        <v>#N/A</v>
      </c>
      <c r="E80" s="9" t="e">
        <f>VLOOKUP(C80,BPM!$A$2:$C$500,3,0)</f>
        <v>#N/A</v>
      </c>
      <c r="F80" s="1"/>
      <c r="H80" s="26"/>
      <c r="I80" s="27"/>
      <c r="J80" s="28"/>
      <c r="K80" s="28"/>
      <c r="L80" s="39"/>
      <c r="M80" s="39"/>
      <c r="N80" s="39"/>
      <c r="O80" s="78">
        <f t="shared" si="34"/>
        <v>3</v>
      </c>
      <c r="P80" s="78" t="e">
        <f t="shared" si="35"/>
        <v>#DIV/0!</v>
      </c>
      <c r="Q80" s="78"/>
      <c r="R80" s="37" t="e">
        <f t="shared" si="36"/>
        <v>#N/A</v>
      </c>
      <c r="S80" s="37">
        <f t="shared" si="37"/>
        <v>0</v>
      </c>
      <c r="T80" s="79">
        <f t="shared" si="38"/>
        <v>0</v>
      </c>
    </row>
    <row r="81" spans="2:20" ht="15.75" hidden="1">
      <c r="B81" s="10">
        <f t="shared" si="32"/>
        <v>0</v>
      </c>
      <c r="C81" s="10">
        <f t="shared" si="33"/>
        <v>0</v>
      </c>
      <c r="D81" s="9" t="e">
        <f>VLOOKUP(C81,BPM!$A$2:$C$500,2,0)</f>
        <v>#N/A</v>
      </c>
      <c r="E81" s="9" t="e">
        <f>VLOOKUP(C81,BPM!$A$2:$C$500,3,0)</f>
        <v>#N/A</v>
      </c>
      <c r="F81" s="1"/>
      <c r="H81" s="26"/>
      <c r="I81" s="28"/>
      <c r="J81" s="28"/>
      <c r="K81" s="28"/>
      <c r="L81" s="39"/>
      <c r="M81" s="39"/>
      <c r="N81" s="39"/>
      <c r="O81" s="78">
        <f t="shared" si="34"/>
        <v>3</v>
      </c>
      <c r="P81" s="78" t="e">
        <f t="shared" si="35"/>
        <v>#DIV/0!</v>
      </c>
      <c r="Q81" s="78"/>
      <c r="R81" s="37" t="e">
        <f t="shared" si="36"/>
        <v>#N/A</v>
      </c>
      <c r="S81" s="37">
        <f t="shared" si="37"/>
        <v>0</v>
      </c>
      <c r="T81" s="79">
        <f t="shared" si="38"/>
        <v>0</v>
      </c>
    </row>
    <row r="82" spans="2:20" ht="15.75" hidden="1">
      <c r="B82" s="10">
        <f t="shared" si="32"/>
        <v>0</v>
      </c>
      <c r="C82" s="10">
        <f t="shared" si="33"/>
        <v>0</v>
      </c>
      <c r="D82" s="9" t="e">
        <f>VLOOKUP(C82,BPM!$A$2:$C$500,2,0)</f>
        <v>#N/A</v>
      </c>
      <c r="E82" s="9" t="e">
        <f>VLOOKUP(C82,BPM!$A$2:$C$500,3,0)</f>
        <v>#N/A</v>
      </c>
      <c r="F82" s="1"/>
      <c r="H82" s="26"/>
      <c r="I82" s="27"/>
      <c r="J82" s="28"/>
      <c r="K82" s="28"/>
      <c r="L82" s="39"/>
      <c r="M82" s="39"/>
      <c r="N82" s="39"/>
      <c r="O82" s="78">
        <f t="shared" si="34"/>
        <v>3</v>
      </c>
      <c r="P82" s="78" t="e">
        <f t="shared" si="35"/>
        <v>#DIV/0!</v>
      </c>
      <c r="Q82" s="78"/>
      <c r="R82" s="37" t="e">
        <f t="shared" si="36"/>
        <v>#N/A</v>
      </c>
      <c r="S82" s="37">
        <f t="shared" si="37"/>
        <v>0</v>
      </c>
      <c r="T82" s="79">
        <f t="shared" si="38"/>
        <v>0</v>
      </c>
    </row>
    <row r="83" spans="2:20" ht="15.75" hidden="1">
      <c r="B83" s="10">
        <f t="shared" si="32"/>
        <v>0</v>
      </c>
      <c r="C83" s="10">
        <f t="shared" si="33"/>
        <v>0</v>
      </c>
      <c r="D83" s="9" t="e">
        <f>VLOOKUP(C83,BPM!$A$2:$C$500,2,0)</f>
        <v>#N/A</v>
      </c>
      <c r="E83" s="9" t="e">
        <f>VLOOKUP(C83,BPM!$A$2:$C$500,3,0)</f>
        <v>#N/A</v>
      </c>
      <c r="F83" s="1"/>
      <c r="H83" s="26"/>
      <c r="I83" s="28"/>
      <c r="J83" s="28"/>
      <c r="K83" s="28"/>
      <c r="L83" s="39"/>
      <c r="M83" s="39"/>
      <c r="N83" s="39"/>
      <c r="O83" s="78">
        <f t="shared" si="34"/>
        <v>3</v>
      </c>
      <c r="P83" s="78" t="e">
        <f t="shared" si="35"/>
        <v>#DIV/0!</v>
      </c>
      <c r="Q83" s="78"/>
      <c r="R83" s="37" t="e">
        <f t="shared" si="36"/>
        <v>#N/A</v>
      </c>
      <c r="S83" s="37">
        <f t="shared" si="37"/>
        <v>0</v>
      </c>
      <c r="T83" s="79">
        <f t="shared" si="38"/>
        <v>0</v>
      </c>
    </row>
    <row r="84" spans="2:20" ht="15.75" hidden="1">
      <c r="B84" s="10">
        <f t="shared" si="32"/>
        <v>0</v>
      </c>
      <c r="C84" s="10">
        <f t="shared" si="33"/>
        <v>0</v>
      </c>
      <c r="D84" s="9" t="e">
        <f>VLOOKUP(C84,BPM!$A$2:$C$500,2,0)</f>
        <v>#N/A</v>
      </c>
      <c r="E84" s="9" t="e">
        <f>VLOOKUP(C84,BPM!$A$2:$C$500,3,0)</f>
        <v>#N/A</v>
      </c>
      <c r="F84" s="1"/>
      <c r="H84" s="26"/>
      <c r="I84" s="27"/>
      <c r="J84" s="28"/>
      <c r="K84" s="28"/>
      <c r="L84" s="39"/>
      <c r="M84" s="39"/>
      <c r="N84" s="39"/>
      <c r="O84" s="78">
        <f t="shared" si="34"/>
        <v>3</v>
      </c>
      <c r="P84" s="78" t="e">
        <f t="shared" si="35"/>
        <v>#DIV/0!</v>
      </c>
      <c r="Q84" s="78"/>
      <c r="R84" s="37" t="e">
        <f t="shared" si="36"/>
        <v>#N/A</v>
      </c>
      <c r="S84" s="37">
        <f t="shared" si="37"/>
        <v>0</v>
      </c>
      <c r="T84" s="79">
        <f t="shared" si="38"/>
        <v>0</v>
      </c>
    </row>
    <row r="85" spans="2:20" ht="15.75" hidden="1">
      <c r="B85" s="10">
        <f t="shared" si="32"/>
        <v>0</v>
      </c>
      <c r="C85" s="10">
        <f t="shared" si="33"/>
        <v>0</v>
      </c>
      <c r="D85" s="9" t="e">
        <f>VLOOKUP(C85,BPM!$A$2:$C$500,2,0)</f>
        <v>#N/A</v>
      </c>
      <c r="E85" s="9" t="e">
        <f>VLOOKUP(C85,BPM!$A$2:$C$500,3,0)</f>
        <v>#N/A</v>
      </c>
      <c r="F85" s="1"/>
      <c r="H85" s="26"/>
      <c r="I85" s="28"/>
      <c r="J85" s="28"/>
      <c r="K85" s="28"/>
      <c r="L85" s="39"/>
      <c r="M85" s="39"/>
      <c r="N85" s="39"/>
      <c r="O85" s="78">
        <f t="shared" si="34"/>
        <v>3</v>
      </c>
      <c r="P85" s="78" t="e">
        <f t="shared" si="35"/>
        <v>#DIV/0!</v>
      </c>
      <c r="Q85" s="78"/>
      <c r="R85" s="37" t="e">
        <f t="shared" si="36"/>
        <v>#N/A</v>
      </c>
      <c r="S85" s="37">
        <f t="shared" si="37"/>
        <v>0</v>
      </c>
      <c r="T85" s="79">
        <f t="shared" si="38"/>
        <v>0</v>
      </c>
    </row>
    <row r="86" spans="2:20" ht="15.75" hidden="1">
      <c r="B86" s="10">
        <f t="shared" si="32"/>
        <v>0</v>
      </c>
      <c r="C86" s="10">
        <f t="shared" si="33"/>
        <v>0</v>
      </c>
      <c r="D86" s="9" t="e">
        <f>VLOOKUP(C86,BPM!$A$2:$C$500,2,0)</f>
        <v>#N/A</v>
      </c>
      <c r="E86" s="9" t="e">
        <f>VLOOKUP(C86,BPM!$A$2:$C$500,3,0)</f>
        <v>#N/A</v>
      </c>
      <c r="F86" s="1"/>
      <c r="H86" s="26"/>
      <c r="I86" s="27"/>
      <c r="J86" s="28"/>
      <c r="K86" s="28"/>
      <c r="L86" s="39"/>
      <c r="M86" s="39"/>
      <c r="N86" s="39"/>
      <c r="O86" s="78">
        <f t="shared" si="34"/>
        <v>3</v>
      </c>
      <c r="P86" s="78" t="e">
        <f t="shared" si="35"/>
        <v>#DIV/0!</v>
      </c>
      <c r="Q86" s="78"/>
      <c r="R86" s="37" t="e">
        <f t="shared" si="36"/>
        <v>#N/A</v>
      </c>
      <c r="S86" s="37">
        <f t="shared" si="37"/>
        <v>0</v>
      </c>
      <c r="T86" s="79">
        <f t="shared" si="38"/>
        <v>0</v>
      </c>
    </row>
    <row r="87" spans="2:20" ht="15.75" hidden="1">
      <c r="B87" s="10">
        <f t="shared" si="32"/>
        <v>0</v>
      </c>
      <c r="C87" s="10">
        <f t="shared" si="33"/>
        <v>0</v>
      </c>
      <c r="D87" s="9" t="e">
        <f>VLOOKUP(C87,BPM!$A$2:$C$500,2,0)</f>
        <v>#N/A</v>
      </c>
      <c r="E87" s="9" t="e">
        <f>VLOOKUP(C87,BPM!$A$2:$C$500,3,0)</f>
        <v>#N/A</v>
      </c>
      <c r="F87" s="1"/>
      <c r="H87" s="26"/>
      <c r="I87" s="27"/>
      <c r="J87" s="28"/>
      <c r="K87" s="28"/>
      <c r="L87" s="39"/>
      <c r="M87" s="39"/>
      <c r="N87" s="39"/>
      <c r="O87" s="78">
        <f t="shared" si="34"/>
        <v>3</v>
      </c>
      <c r="P87" s="78" t="e">
        <f t="shared" si="35"/>
        <v>#DIV/0!</v>
      </c>
      <c r="Q87" s="78"/>
      <c r="R87" s="37" t="e">
        <f t="shared" si="36"/>
        <v>#N/A</v>
      </c>
      <c r="S87" s="37">
        <f t="shared" si="37"/>
        <v>0</v>
      </c>
      <c r="T87" s="79">
        <f t="shared" si="38"/>
        <v>0</v>
      </c>
    </row>
    <row r="88" spans="2:20" ht="15.75" hidden="1">
      <c r="B88" s="10">
        <f t="shared" si="32"/>
        <v>0</v>
      </c>
      <c r="C88" s="10">
        <f t="shared" si="33"/>
        <v>0</v>
      </c>
      <c r="D88" s="9" t="e">
        <f>VLOOKUP(C88,BPM!$A$2:$C$500,2,0)</f>
        <v>#N/A</v>
      </c>
      <c r="E88" s="9" t="e">
        <f>VLOOKUP(C88,BPM!$A$2:$C$500,3,0)</f>
        <v>#N/A</v>
      </c>
      <c r="F88" s="1"/>
      <c r="H88" s="26"/>
      <c r="I88" s="27"/>
      <c r="J88" s="28"/>
      <c r="K88" s="28"/>
      <c r="L88" s="39"/>
      <c r="M88" s="39"/>
      <c r="N88" s="39"/>
      <c r="O88" s="78">
        <f t="shared" si="34"/>
        <v>3</v>
      </c>
      <c r="P88" s="78" t="e">
        <f t="shared" si="35"/>
        <v>#DIV/0!</v>
      </c>
      <c r="Q88" s="78"/>
      <c r="R88" s="37" t="e">
        <f t="shared" si="36"/>
        <v>#N/A</v>
      </c>
      <c r="S88" s="37">
        <f t="shared" si="37"/>
        <v>0</v>
      </c>
      <c r="T88" s="79">
        <f t="shared" si="38"/>
        <v>0</v>
      </c>
    </row>
    <row r="89" spans="2:20" ht="15.75" hidden="1">
      <c r="B89" s="10">
        <f t="shared" si="32"/>
        <v>0</v>
      </c>
      <c r="C89" s="10">
        <f t="shared" si="33"/>
        <v>0</v>
      </c>
      <c r="D89" s="9" t="e">
        <f>VLOOKUP(C89,BPM!$A$2:$C$500,2,0)</f>
        <v>#N/A</v>
      </c>
      <c r="E89" s="9" t="e">
        <f>VLOOKUP(C89,BPM!$A$2:$C$500,3,0)</f>
        <v>#N/A</v>
      </c>
      <c r="F89" s="1"/>
      <c r="H89" s="26"/>
      <c r="I89" s="27"/>
      <c r="J89" s="28"/>
      <c r="K89" s="28"/>
      <c r="L89" s="39"/>
      <c r="M89" s="39"/>
      <c r="N89" s="39"/>
      <c r="O89" s="78">
        <f t="shared" si="34"/>
        <v>3</v>
      </c>
      <c r="P89" s="78" t="e">
        <f t="shared" si="35"/>
        <v>#DIV/0!</v>
      </c>
      <c r="Q89" s="78"/>
      <c r="R89" s="37" t="e">
        <f t="shared" si="36"/>
        <v>#N/A</v>
      </c>
      <c r="S89" s="37">
        <f t="shared" si="37"/>
        <v>0</v>
      </c>
      <c r="T89" s="79">
        <f t="shared" si="38"/>
        <v>0</v>
      </c>
    </row>
    <row r="90" spans="2:20" ht="15.75" hidden="1">
      <c r="B90" s="10">
        <f t="shared" si="32"/>
        <v>0</v>
      </c>
      <c r="C90" s="10">
        <f t="shared" si="33"/>
        <v>0</v>
      </c>
      <c r="D90" s="9" t="e">
        <f>VLOOKUP(C90,BPM!$A$2:$C$500,2,0)</f>
        <v>#N/A</v>
      </c>
      <c r="E90" s="9" t="e">
        <f>VLOOKUP(C90,BPM!$A$2:$C$500,3,0)</f>
        <v>#N/A</v>
      </c>
      <c r="F90" s="1"/>
      <c r="H90" s="26"/>
      <c r="I90" s="27"/>
      <c r="J90" s="28"/>
      <c r="K90" s="28"/>
      <c r="L90" s="39"/>
      <c r="M90" s="39"/>
      <c r="N90" s="39"/>
      <c r="O90" s="78">
        <f t="shared" si="34"/>
        <v>3</v>
      </c>
      <c r="P90" s="78" t="e">
        <f t="shared" si="35"/>
        <v>#DIV/0!</v>
      </c>
      <c r="Q90" s="78"/>
      <c r="R90" s="37" t="e">
        <f t="shared" si="36"/>
        <v>#N/A</v>
      </c>
      <c r="S90" s="37">
        <f t="shared" si="37"/>
        <v>0</v>
      </c>
      <c r="T90" s="79">
        <f t="shared" si="38"/>
        <v>0</v>
      </c>
    </row>
    <row r="91" spans="4:20" s="10" customFormat="1" ht="15" hidden="1">
      <c r="D91" s="9"/>
      <c r="E91" s="9"/>
      <c r="H91" s="31"/>
      <c r="I91" s="31"/>
      <c r="J91" s="32"/>
      <c r="K91" s="32"/>
      <c r="L91" s="31"/>
      <c r="M91" s="31"/>
      <c r="N91" s="31"/>
      <c r="O91" s="31"/>
      <c r="P91" s="31"/>
      <c r="Q91" s="31"/>
      <c r="R91" s="31"/>
      <c r="S91" s="31"/>
      <c r="T91" s="76"/>
    </row>
    <row r="92" spans="4:20" s="10" customFormat="1" ht="15" hidden="1">
      <c r="D92" s="9"/>
      <c r="E92" s="9"/>
      <c r="H92" s="31"/>
      <c r="I92" s="31"/>
      <c r="J92" s="32"/>
      <c r="K92" s="32"/>
      <c r="L92" s="31"/>
      <c r="M92" s="31"/>
      <c r="N92" s="31"/>
      <c r="O92" s="31"/>
      <c r="P92" s="31"/>
      <c r="Q92" s="31"/>
      <c r="R92" s="31"/>
      <c r="S92" s="31"/>
      <c r="T92" s="76"/>
    </row>
    <row r="93" spans="4:20" s="10" customFormat="1" ht="15" hidden="1">
      <c r="D93" s="9"/>
      <c r="E93" s="9"/>
      <c r="H93" s="31"/>
      <c r="I93" s="31"/>
      <c r="J93" s="32"/>
      <c r="K93" s="32"/>
      <c r="L93" s="31"/>
      <c r="M93" s="31"/>
      <c r="N93" s="31"/>
      <c r="O93" s="31"/>
      <c r="P93" s="31"/>
      <c r="Q93" s="31"/>
      <c r="R93" s="31"/>
      <c r="S93" s="31"/>
      <c r="T93" s="76"/>
    </row>
    <row r="94" spans="4:20" s="10" customFormat="1" ht="15" hidden="1">
      <c r="D94" s="9"/>
      <c r="E94" s="9"/>
      <c r="H94" s="31"/>
      <c r="I94" s="31"/>
      <c r="J94" s="32"/>
      <c r="K94" s="32"/>
      <c r="L94" s="31"/>
      <c r="M94" s="31"/>
      <c r="N94" s="31"/>
      <c r="O94" s="31"/>
      <c r="P94" s="31"/>
      <c r="Q94" s="31"/>
      <c r="R94" s="31"/>
      <c r="S94" s="31"/>
      <c r="T94" s="76"/>
    </row>
    <row r="95" spans="4:20" s="10" customFormat="1" ht="15" hidden="1">
      <c r="D95" s="9"/>
      <c r="E95" s="9"/>
      <c r="H95" s="31"/>
      <c r="I95" s="31"/>
      <c r="J95" s="32"/>
      <c r="K95" s="32"/>
      <c r="L95" s="31"/>
      <c r="M95" s="31"/>
      <c r="N95" s="31"/>
      <c r="O95" s="31"/>
      <c r="P95" s="31"/>
      <c r="Q95" s="31"/>
      <c r="R95" s="31"/>
      <c r="S95" s="31"/>
      <c r="T95" s="76"/>
    </row>
    <row r="96" spans="4:20" s="10" customFormat="1" ht="15" hidden="1">
      <c r="D96" s="9"/>
      <c r="E96" s="9"/>
      <c r="H96" s="31"/>
      <c r="I96" s="31"/>
      <c r="J96" s="32"/>
      <c r="K96" s="32"/>
      <c r="L96" s="31"/>
      <c r="M96" s="31"/>
      <c r="N96" s="31"/>
      <c r="O96" s="31"/>
      <c r="P96" s="31"/>
      <c r="Q96" s="31"/>
      <c r="R96" s="31"/>
      <c r="S96" s="31"/>
      <c r="T96" s="76"/>
    </row>
    <row r="97" spans="4:20" s="10" customFormat="1" ht="15" hidden="1">
      <c r="D97" s="9"/>
      <c r="E97" s="9"/>
      <c r="H97" s="31"/>
      <c r="I97" s="31"/>
      <c r="J97" s="32"/>
      <c r="K97" s="32"/>
      <c r="L97" s="31"/>
      <c r="M97" s="31"/>
      <c r="N97" s="31"/>
      <c r="O97" s="31"/>
      <c r="P97" s="31"/>
      <c r="Q97" s="31"/>
      <c r="R97" s="31"/>
      <c r="S97" s="31"/>
      <c r="T97" s="76"/>
    </row>
    <row r="98" spans="4:20" s="10" customFormat="1" ht="15" hidden="1">
      <c r="D98" s="9"/>
      <c r="E98" s="9"/>
      <c r="H98" s="31"/>
      <c r="I98" s="31"/>
      <c r="J98" s="32"/>
      <c r="K98" s="32"/>
      <c r="L98" s="31"/>
      <c r="M98" s="31"/>
      <c r="N98" s="31"/>
      <c r="O98" s="31"/>
      <c r="P98" s="31"/>
      <c r="Q98" s="31"/>
      <c r="R98" s="31"/>
      <c r="S98" s="31"/>
      <c r="T98" s="76"/>
    </row>
    <row r="99" spans="4:20" s="10" customFormat="1" ht="15" hidden="1">
      <c r="D99" s="9"/>
      <c r="E99" s="9"/>
      <c r="H99" s="31"/>
      <c r="I99" s="31"/>
      <c r="J99" s="32"/>
      <c r="K99" s="32"/>
      <c r="L99" s="31"/>
      <c r="M99" s="31"/>
      <c r="N99" s="31"/>
      <c r="O99" s="31"/>
      <c r="P99" s="31"/>
      <c r="Q99" s="31"/>
      <c r="R99" s="31"/>
      <c r="S99" s="31"/>
      <c r="T99" s="76"/>
    </row>
    <row r="100" spans="4:20" s="10" customFormat="1" ht="15" hidden="1">
      <c r="D100" s="9"/>
      <c r="E100" s="9"/>
      <c r="H100" s="31"/>
      <c r="I100" s="31"/>
      <c r="J100" s="32"/>
      <c r="K100" s="32"/>
      <c r="L100" s="31"/>
      <c r="M100" s="31"/>
      <c r="N100" s="31"/>
      <c r="O100" s="31"/>
      <c r="P100" s="31"/>
      <c r="Q100" s="31"/>
      <c r="R100" s="31"/>
      <c r="S100" s="31"/>
      <c r="T100" s="76"/>
    </row>
    <row r="101" spans="4:20" s="10" customFormat="1" ht="15" hidden="1">
      <c r="D101" s="9"/>
      <c r="E101" s="9"/>
      <c r="H101" s="31"/>
      <c r="I101" s="31"/>
      <c r="J101" s="32"/>
      <c r="K101" s="32"/>
      <c r="L101" s="31"/>
      <c r="M101" s="31"/>
      <c r="N101" s="31"/>
      <c r="O101" s="31"/>
      <c r="P101" s="31"/>
      <c r="Q101" s="31"/>
      <c r="R101" s="31"/>
      <c r="S101" s="31"/>
      <c r="T101" s="76"/>
    </row>
    <row r="102" spans="4:20" s="10" customFormat="1" ht="15" hidden="1">
      <c r="D102" s="9"/>
      <c r="E102" s="9"/>
      <c r="H102" s="31"/>
      <c r="I102" s="31"/>
      <c r="J102" s="32"/>
      <c r="K102" s="32"/>
      <c r="L102" s="31"/>
      <c r="M102" s="31"/>
      <c r="N102" s="31"/>
      <c r="O102" s="31"/>
      <c r="P102" s="31"/>
      <c r="Q102" s="31"/>
      <c r="R102" s="31"/>
      <c r="S102" s="31"/>
      <c r="T102" s="76"/>
    </row>
    <row r="103" spans="4:20" s="10" customFormat="1" ht="15" hidden="1">
      <c r="D103" s="9"/>
      <c r="E103" s="9"/>
      <c r="H103" s="31"/>
      <c r="I103" s="31"/>
      <c r="J103" s="32"/>
      <c r="K103" s="32"/>
      <c r="L103" s="31"/>
      <c r="M103" s="31"/>
      <c r="N103" s="31"/>
      <c r="O103" s="31"/>
      <c r="P103" s="31"/>
      <c r="Q103" s="31"/>
      <c r="R103" s="31"/>
      <c r="S103" s="31"/>
      <c r="T103" s="76"/>
    </row>
    <row r="104" spans="4:20" s="10" customFormat="1" ht="15" hidden="1">
      <c r="D104" s="9"/>
      <c r="E104" s="9"/>
      <c r="H104" s="31"/>
      <c r="I104" s="31"/>
      <c r="J104" s="32"/>
      <c r="K104" s="32"/>
      <c r="L104" s="31"/>
      <c r="M104" s="31"/>
      <c r="N104" s="31"/>
      <c r="O104" s="31"/>
      <c r="P104" s="31"/>
      <c r="Q104" s="31"/>
      <c r="R104" s="31"/>
      <c r="S104" s="31"/>
      <c r="T104" s="76"/>
    </row>
    <row r="105" spans="4:20" s="10" customFormat="1" ht="15" hidden="1">
      <c r="D105" s="9"/>
      <c r="E105" s="9"/>
      <c r="H105" s="31"/>
      <c r="I105" s="31"/>
      <c r="J105" s="32"/>
      <c r="K105" s="32"/>
      <c r="L105" s="31"/>
      <c r="M105" s="31"/>
      <c r="N105" s="31"/>
      <c r="O105" s="31"/>
      <c r="P105" s="31"/>
      <c r="Q105" s="31"/>
      <c r="R105" s="31"/>
      <c r="S105" s="31"/>
      <c r="T105" s="76"/>
    </row>
    <row r="106" spans="4:20" s="10" customFormat="1" ht="15" hidden="1">
      <c r="D106" s="9"/>
      <c r="E106" s="9"/>
      <c r="H106" s="31"/>
      <c r="I106" s="31"/>
      <c r="J106" s="32"/>
      <c r="K106" s="32"/>
      <c r="L106" s="31"/>
      <c r="M106" s="31"/>
      <c r="N106" s="31"/>
      <c r="O106" s="31"/>
      <c r="P106" s="31"/>
      <c r="Q106" s="31"/>
      <c r="R106" s="31"/>
      <c r="S106" s="31"/>
      <c r="T106" s="76"/>
    </row>
    <row r="107" spans="4:20" s="10" customFormat="1" ht="15" hidden="1">
      <c r="D107" s="9"/>
      <c r="E107" s="9"/>
      <c r="H107" s="31"/>
      <c r="I107" s="31"/>
      <c r="J107" s="32"/>
      <c r="K107" s="32"/>
      <c r="L107" s="31"/>
      <c r="M107" s="31"/>
      <c r="N107" s="31"/>
      <c r="O107" s="31"/>
      <c r="P107" s="31"/>
      <c r="Q107" s="31"/>
      <c r="R107" s="31"/>
      <c r="S107" s="31"/>
      <c r="T107" s="76"/>
    </row>
    <row r="108" spans="4:20" s="10" customFormat="1" ht="15" hidden="1">
      <c r="D108" s="9"/>
      <c r="E108" s="9"/>
      <c r="H108" s="31"/>
      <c r="I108" s="31"/>
      <c r="J108" s="32"/>
      <c r="K108" s="32"/>
      <c r="L108" s="31"/>
      <c r="M108" s="31"/>
      <c r="N108" s="31"/>
      <c r="O108" s="31"/>
      <c r="P108" s="31"/>
      <c r="Q108" s="31"/>
      <c r="R108" s="31"/>
      <c r="S108" s="31"/>
      <c r="T108" s="76"/>
    </row>
    <row r="109" spans="4:20" s="10" customFormat="1" ht="15" hidden="1">
      <c r="D109" s="9"/>
      <c r="E109" s="9"/>
      <c r="H109" s="31"/>
      <c r="I109" s="31"/>
      <c r="J109" s="32"/>
      <c r="K109" s="32"/>
      <c r="L109" s="31"/>
      <c r="M109" s="31"/>
      <c r="N109" s="31"/>
      <c r="O109" s="31"/>
      <c r="P109" s="31"/>
      <c r="Q109" s="31"/>
      <c r="R109" s="31"/>
      <c r="S109" s="31"/>
      <c r="T109" s="76"/>
    </row>
    <row r="110" spans="4:20" s="10" customFormat="1" ht="15" hidden="1">
      <c r="D110" s="9"/>
      <c r="E110" s="9"/>
      <c r="H110" s="31"/>
      <c r="I110" s="31"/>
      <c r="J110" s="32"/>
      <c r="K110" s="32"/>
      <c r="L110" s="31"/>
      <c r="M110" s="31"/>
      <c r="N110" s="31"/>
      <c r="O110" s="31"/>
      <c r="P110" s="31"/>
      <c r="Q110" s="31"/>
      <c r="R110" s="31"/>
      <c r="S110" s="31"/>
      <c r="T110" s="76"/>
    </row>
    <row r="111" spans="4:20" s="10" customFormat="1" ht="15" hidden="1">
      <c r="D111" s="9"/>
      <c r="E111" s="9"/>
      <c r="H111" s="31"/>
      <c r="I111" s="31"/>
      <c r="J111" s="32"/>
      <c r="K111" s="32"/>
      <c r="L111" s="31"/>
      <c r="M111" s="31"/>
      <c r="N111" s="31"/>
      <c r="O111" s="31"/>
      <c r="P111" s="31"/>
      <c r="Q111" s="31"/>
      <c r="R111" s="31"/>
      <c r="S111" s="31"/>
      <c r="T111" s="76"/>
    </row>
    <row r="112" spans="4:20" s="10" customFormat="1" ht="15" hidden="1">
      <c r="D112" s="9"/>
      <c r="E112" s="9"/>
      <c r="H112" s="31"/>
      <c r="I112" s="31"/>
      <c r="J112" s="32"/>
      <c r="K112" s="32"/>
      <c r="L112" s="31"/>
      <c r="M112" s="31"/>
      <c r="N112" s="31"/>
      <c r="O112" s="31"/>
      <c r="P112" s="31"/>
      <c r="Q112" s="31"/>
      <c r="R112" s="31"/>
      <c r="S112" s="31"/>
      <c r="T112" s="76"/>
    </row>
    <row r="113" spans="4:20" s="10" customFormat="1" ht="15" hidden="1">
      <c r="D113" s="9"/>
      <c r="E113" s="9"/>
      <c r="H113" s="31"/>
      <c r="I113" s="31"/>
      <c r="J113" s="32"/>
      <c r="K113" s="32"/>
      <c r="L113" s="31"/>
      <c r="M113" s="31"/>
      <c r="N113" s="31"/>
      <c r="O113" s="31"/>
      <c r="P113" s="31"/>
      <c r="Q113" s="31"/>
      <c r="R113" s="31"/>
      <c r="S113" s="31"/>
      <c r="T113" s="76"/>
    </row>
    <row r="114" spans="4:20" s="10" customFormat="1" ht="15" hidden="1">
      <c r="D114" s="9"/>
      <c r="E114" s="9"/>
      <c r="H114" s="31"/>
      <c r="I114" s="31"/>
      <c r="J114" s="32"/>
      <c r="K114" s="32"/>
      <c r="L114" s="31"/>
      <c r="M114" s="31"/>
      <c r="N114" s="31"/>
      <c r="O114" s="31"/>
      <c r="P114" s="31"/>
      <c r="Q114" s="31"/>
      <c r="R114" s="31"/>
      <c r="S114" s="31"/>
      <c r="T114" s="76"/>
    </row>
    <row r="115" spans="4:20" s="10" customFormat="1" ht="15" hidden="1">
      <c r="D115" s="9"/>
      <c r="E115" s="9"/>
      <c r="H115" s="31"/>
      <c r="I115" s="31"/>
      <c r="J115" s="32"/>
      <c r="K115" s="32"/>
      <c r="L115" s="31"/>
      <c r="M115" s="31"/>
      <c r="N115" s="31"/>
      <c r="O115" s="31"/>
      <c r="P115" s="31"/>
      <c r="Q115" s="31"/>
      <c r="R115" s="31"/>
      <c r="S115" s="31"/>
      <c r="T115" s="76"/>
    </row>
    <row r="116" spans="4:20" s="10" customFormat="1" ht="15" hidden="1">
      <c r="D116" s="9"/>
      <c r="E116" s="9"/>
      <c r="H116" s="31"/>
      <c r="I116" s="31"/>
      <c r="J116" s="32"/>
      <c r="K116" s="32"/>
      <c r="L116" s="31"/>
      <c r="M116" s="31"/>
      <c r="N116" s="31"/>
      <c r="O116" s="31"/>
      <c r="P116" s="31"/>
      <c r="Q116" s="31"/>
      <c r="R116" s="31"/>
      <c r="S116" s="31"/>
      <c r="T116" s="76"/>
    </row>
    <row r="117" spans="4:20" s="10" customFormat="1" ht="15" hidden="1">
      <c r="D117" s="9"/>
      <c r="E117" s="9"/>
      <c r="H117" s="31"/>
      <c r="I117" s="31"/>
      <c r="J117" s="32"/>
      <c r="K117" s="32"/>
      <c r="L117" s="31"/>
      <c r="M117" s="31"/>
      <c r="N117" s="31"/>
      <c r="O117" s="31"/>
      <c r="P117" s="31"/>
      <c r="Q117" s="31"/>
      <c r="R117" s="31"/>
      <c r="S117" s="31"/>
      <c r="T117" s="76"/>
    </row>
    <row r="118" spans="4:20" s="10" customFormat="1" ht="15" hidden="1">
      <c r="D118" s="9"/>
      <c r="E118" s="9"/>
      <c r="H118" s="31"/>
      <c r="I118" s="31"/>
      <c r="J118" s="32"/>
      <c r="K118" s="32"/>
      <c r="L118" s="31"/>
      <c r="M118" s="31"/>
      <c r="N118" s="31"/>
      <c r="O118" s="31"/>
      <c r="P118" s="31"/>
      <c r="Q118" s="31"/>
      <c r="R118" s="31"/>
      <c r="S118" s="31"/>
      <c r="T118" s="76"/>
    </row>
    <row r="119" spans="4:20" s="10" customFormat="1" ht="15" hidden="1">
      <c r="D119" s="9"/>
      <c r="E119" s="9"/>
      <c r="H119" s="31"/>
      <c r="I119" s="31"/>
      <c r="J119" s="32"/>
      <c r="K119" s="32"/>
      <c r="L119" s="31"/>
      <c r="M119" s="31"/>
      <c r="N119" s="31"/>
      <c r="O119" s="31"/>
      <c r="P119" s="31"/>
      <c r="Q119" s="31"/>
      <c r="R119" s="31"/>
      <c r="S119" s="31"/>
      <c r="T119" s="76"/>
    </row>
    <row r="120" spans="4:20" s="10" customFormat="1" ht="15" hidden="1">
      <c r="D120" s="9"/>
      <c r="E120" s="9"/>
      <c r="H120" s="31"/>
      <c r="I120" s="31"/>
      <c r="J120" s="32"/>
      <c r="K120" s="32"/>
      <c r="L120" s="31"/>
      <c r="M120" s="31"/>
      <c r="N120" s="31"/>
      <c r="O120" s="31"/>
      <c r="P120" s="31"/>
      <c r="Q120" s="31"/>
      <c r="R120" s="31"/>
      <c r="S120" s="31"/>
      <c r="T120" s="76"/>
    </row>
    <row r="121" spans="4:20" s="10" customFormat="1" ht="15" hidden="1">
      <c r="D121" s="9"/>
      <c r="E121" s="9"/>
      <c r="H121" s="31"/>
      <c r="I121" s="31"/>
      <c r="J121" s="32"/>
      <c r="K121" s="32"/>
      <c r="L121" s="31"/>
      <c r="M121" s="31"/>
      <c r="N121" s="31"/>
      <c r="O121" s="31"/>
      <c r="P121" s="31"/>
      <c r="Q121" s="31"/>
      <c r="R121" s="31"/>
      <c r="S121" s="31"/>
      <c r="T121" s="76"/>
    </row>
    <row r="122" spans="4:20" s="10" customFormat="1" ht="15" hidden="1">
      <c r="D122" s="9"/>
      <c r="E122" s="9"/>
      <c r="H122" s="31"/>
      <c r="I122" s="31"/>
      <c r="J122" s="32"/>
      <c r="K122" s="32"/>
      <c r="L122" s="31"/>
      <c r="M122" s="31"/>
      <c r="N122" s="31"/>
      <c r="O122" s="31"/>
      <c r="P122" s="31"/>
      <c r="Q122" s="31"/>
      <c r="R122" s="31"/>
      <c r="S122" s="31"/>
      <c r="T122" s="76"/>
    </row>
    <row r="123" spans="4:20" s="10" customFormat="1" ht="15" hidden="1">
      <c r="D123" s="9"/>
      <c r="E123" s="9"/>
      <c r="H123" s="31"/>
      <c r="I123" s="31"/>
      <c r="J123" s="32"/>
      <c r="K123" s="32"/>
      <c r="L123" s="31"/>
      <c r="M123" s="31"/>
      <c r="N123" s="31"/>
      <c r="O123" s="31"/>
      <c r="P123" s="31"/>
      <c r="Q123" s="31"/>
      <c r="R123" s="31"/>
      <c r="S123" s="31"/>
      <c r="T123" s="76"/>
    </row>
    <row r="124" spans="4:20" s="10" customFormat="1" ht="15" hidden="1">
      <c r="D124" s="9"/>
      <c r="E124" s="9"/>
      <c r="H124" s="31"/>
      <c r="I124" s="31"/>
      <c r="J124" s="32"/>
      <c r="K124" s="32"/>
      <c r="L124" s="31"/>
      <c r="M124" s="31"/>
      <c r="N124" s="31"/>
      <c r="O124" s="31"/>
      <c r="P124" s="31"/>
      <c r="Q124" s="31"/>
      <c r="R124" s="31"/>
      <c r="S124" s="31"/>
      <c r="T124" s="76"/>
    </row>
    <row r="125" spans="4:20" s="10" customFormat="1" ht="15" hidden="1">
      <c r="D125" s="9"/>
      <c r="E125" s="9"/>
      <c r="H125" s="31"/>
      <c r="I125" s="31"/>
      <c r="J125" s="32"/>
      <c r="K125" s="32"/>
      <c r="L125" s="31"/>
      <c r="M125" s="31"/>
      <c r="N125" s="31"/>
      <c r="O125" s="31"/>
      <c r="P125" s="31"/>
      <c r="Q125" s="31"/>
      <c r="R125" s="31"/>
      <c r="S125" s="31"/>
      <c r="T125" s="76"/>
    </row>
    <row r="126" spans="4:20" s="10" customFormat="1" ht="15" hidden="1">
      <c r="D126" s="9"/>
      <c r="E126" s="9"/>
      <c r="H126" s="31"/>
      <c r="I126" s="31"/>
      <c r="J126" s="32"/>
      <c r="K126" s="32"/>
      <c r="L126" s="31"/>
      <c r="M126" s="31"/>
      <c r="N126" s="31"/>
      <c r="O126" s="31"/>
      <c r="P126" s="31"/>
      <c r="Q126" s="31"/>
      <c r="R126" s="31"/>
      <c r="S126" s="31"/>
      <c r="T126" s="76"/>
    </row>
    <row r="127" spans="4:20" s="10" customFormat="1" ht="15" hidden="1">
      <c r="D127" s="9"/>
      <c r="E127" s="9"/>
      <c r="H127" s="31"/>
      <c r="I127" s="31"/>
      <c r="J127" s="32"/>
      <c r="K127" s="32"/>
      <c r="L127" s="31"/>
      <c r="M127" s="31"/>
      <c r="N127" s="31"/>
      <c r="O127" s="31"/>
      <c r="P127" s="31"/>
      <c r="Q127" s="31"/>
      <c r="R127" s="31"/>
      <c r="S127" s="31"/>
      <c r="T127" s="76"/>
    </row>
    <row r="128" spans="4:20" s="10" customFormat="1" ht="15" hidden="1">
      <c r="D128" s="9"/>
      <c r="E128" s="9"/>
      <c r="H128" s="31"/>
      <c r="I128" s="31"/>
      <c r="J128" s="32"/>
      <c r="K128" s="32"/>
      <c r="L128" s="31"/>
      <c r="M128" s="31"/>
      <c r="N128" s="31"/>
      <c r="O128" s="31"/>
      <c r="P128" s="31"/>
      <c r="Q128" s="31"/>
      <c r="R128" s="31"/>
      <c r="S128" s="31"/>
      <c r="T128" s="76"/>
    </row>
    <row r="129" spans="4:20" s="10" customFormat="1" ht="15" hidden="1">
      <c r="D129" s="9"/>
      <c r="E129" s="9"/>
      <c r="H129" s="31"/>
      <c r="I129" s="31"/>
      <c r="J129" s="32"/>
      <c r="K129" s="32"/>
      <c r="L129" s="31"/>
      <c r="M129" s="31"/>
      <c r="N129" s="31"/>
      <c r="O129" s="31"/>
      <c r="P129" s="31"/>
      <c r="Q129" s="31"/>
      <c r="R129" s="31"/>
      <c r="S129" s="31"/>
      <c r="T129" s="76"/>
    </row>
    <row r="130" spans="4:20" s="10" customFormat="1" ht="15" hidden="1">
      <c r="D130" s="9"/>
      <c r="E130" s="9"/>
      <c r="H130" s="31"/>
      <c r="I130" s="31"/>
      <c r="J130" s="32"/>
      <c r="K130" s="32"/>
      <c r="L130" s="31"/>
      <c r="M130" s="31"/>
      <c r="N130" s="31"/>
      <c r="O130" s="31"/>
      <c r="P130" s="31"/>
      <c r="Q130" s="31"/>
      <c r="R130" s="31"/>
      <c r="S130" s="31"/>
      <c r="T130" s="76"/>
    </row>
    <row r="131" spans="4:20" s="10" customFormat="1" ht="15" hidden="1">
      <c r="D131" s="9"/>
      <c r="E131" s="9"/>
      <c r="H131" s="31"/>
      <c r="I131" s="31"/>
      <c r="J131" s="32"/>
      <c r="K131" s="32"/>
      <c r="L131" s="31"/>
      <c r="M131" s="31"/>
      <c r="N131" s="31"/>
      <c r="O131" s="31"/>
      <c r="P131" s="31"/>
      <c r="Q131" s="31"/>
      <c r="R131" s="31"/>
      <c r="S131" s="31"/>
      <c r="T131" s="76"/>
    </row>
    <row r="132" spans="4:20" s="10" customFormat="1" ht="15" hidden="1">
      <c r="D132" s="9"/>
      <c r="E132" s="9"/>
      <c r="H132" s="31"/>
      <c r="I132" s="31"/>
      <c r="J132" s="32"/>
      <c r="K132" s="32"/>
      <c r="L132" s="31"/>
      <c r="M132" s="31"/>
      <c r="N132" s="31"/>
      <c r="O132" s="31"/>
      <c r="P132" s="31"/>
      <c r="Q132" s="31"/>
      <c r="R132" s="31"/>
      <c r="S132" s="31"/>
      <c r="T132" s="76"/>
    </row>
    <row r="133" spans="4:20" s="10" customFormat="1" ht="15" hidden="1">
      <c r="D133" s="9"/>
      <c r="E133" s="9"/>
      <c r="H133" s="31"/>
      <c r="I133" s="31"/>
      <c r="J133" s="32"/>
      <c r="K133" s="32"/>
      <c r="L133" s="31"/>
      <c r="M133" s="31"/>
      <c r="N133" s="31"/>
      <c r="O133" s="31"/>
      <c r="P133" s="31"/>
      <c r="Q133" s="31"/>
      <c r="R133" s="31"/>
      <c r="S133" s="31"/>
      <c r="T133" s="76"/>
    </row>
    <row r="134" spans="4:20" s="10" customFormat="1" ht="15" hidden="1">
      <c r="D134" s="9"/>
      <c r="E134" s="9"/>
      <c r="H134" s="31"/>
      <c r="I134" s="31"/>
      <c r="J134" s="32"/>
      <c r="K134" s="32"/>
      <c r="L134" s="31"/>
      <c r="M134" s="31"/>
      <c r="N134" s="31"/>
      <c r="O134" s="31"/>
      <c r="P134" s="31"/>
      <c r="Q134" s="31"/>
      <c r="R134" s="31"/>
      <c r="S134" s="31"/>
      <c r="T134" s="76"/>
    </row>
    <row r="135" spans="4:20" s="10" customFormat="1" ht="15" hidden="1">
      <c r="D135" s="9"/>
      <c r="E135" s="9"/>
      <c r="H135" s="31"/>
      <c r="I135" s="31"/>
      <c r="J135" s="32"/>
      <c r="K135" s="32"/>
      <c r="L135" s="31"/>
      <c r="M135" s="31"/>
      <c r="N135" s="31"/>
      <c r="O135" s="31"/>
      <c r="P135" s="31"/>
      <c r="Q135" s="31"/>
      <c r="R135" s="31"/>
      <c r="S135" s="31"/>
      <c r="T135" s="76"/>
    </row>
    <row r="136" spans="4:20" s="10" customFormat="1" ht="15" hidden="1">
      <c r="D136" s="9"/>
      <c r="E136" s="9"/>
      <c r="H136" s="31"/>
      <c r="I136" s="31"/>
      <c r="J136" s="32"/>
      <c r="K136" s="32"/>
      <c r="L136" s="31"/>
      <c r="M136" s="31"/>
      <c r="N136" s="31"/>
      <c r="O136" s="31"/>
      <c r="P136" s="31"/>
      <c r="Q136" s="31"/>
      <c r="R136" s="31"/>
      <c r="S136" s="31"/>
      <c r="T136" s="76"/>
    </row>
    <row r="137" spans="4:20" s="10" customFormat="1" ht="15" hidden="1">
      <c r="D137" s="9"/>
      <c r="E137" s="9"/>
      <c r="H137" s="31"/>
      <c r="I137" s="31"/>
      <c r="J137" s="32"/>
      <c r="K137" s="32"/>
      <c r="L137" s="31"/>
      <c r="M137" s="31"/>
      <c r="N137" s="31"/>
      <c r="O137" s="31"/>
      <c r="P137" s="31"/>
      <c r="Q137" s="31"/>
      <c r="R137" s="31"/>
      <c r="S137" s="31"/>
      <c r="T137" s="76"/>
    </row>
    <row r="138" spans="4:20" s="10" customFormat="1" ht="15">
      <c r="D138" s="9"/>
      <c r="E138" s="9"/>
      <c r="H138" s="31"/>
      <c r="I138" s="31"/>
      <c r="J138" s="32"/>
      <c r="K138" s="32"/>
      <c r="L138" s="31"/>
      <c r="M138" s="31"/>
      <c r="N138" s="31"/>
      <c r="O138" s="31"/>
      <c r="P138" s="31"/>
      <c r="Q138" s="31"/>
      <c r="R138" s="31"/>
      <c r="S138" s="31"/>
      <c r="T138" s="76"/>
    </row>
    <row r="139" spans="4:20" s="10" customFormat="1" ht="15">
      <c r="D139" s="9"/>
      <c r="E139" s="9"/>
      <c r="H139" s="31"/>
      <c r="I139" s="31"/>
      <c r="J139" s="32"/>
      <c r="K139" s="32"/>
      <c r="L139" s="31"/>
      <c r="M139" s="31"/>
      <c r="N139" s="31"/>
      <c r="O139" s="31"/>
      <c r="P139" s="31"/>
      <c r="Q139" s="31"/>
      <c r="R139" s="31"/>
      <c r="S139" s="31"/>
      <c r="T139" s="76"/>
    </row>
    <row r="140" spans="4:20" s="10" customFormat="1" ht="15">
      <c r="D140" s="9"/>
      <c r="E140" s="9"/>
      <c r="H140" s="31"/>
      <c r="I140" s="31"/>
      <c r="J140" s="32"/>
      <c r="K140" s="32"/>
      <c r="L140" s="31"/>
      <c r="M140" s="31"/>
      <c r="N140" s="31"/>
      <c r="O140" s="31"/>
      <c r="P140" s="31"/>
      <c r="Q140" s="31"/>
      <c r="R140" s="31"/>
      <c r="S140" s="31"/>
      <c r="T140" s="76"/>
    </row>
    <row r="141" spans="4:20" s="10" customFormat="1" ht="15">
      <c r="D141" s="9"/>
      <c r="E141" s="9"/>
      <c r="H141" s="31"/>
      <c r="I141" s="31"/>
      <c r="J141" s="32"/>
      <c r="K141" s="32"/>
      <c r="L141" s="31"/>
      <c r="M141" s="31"/>
      <c r="N141" s="31"/>
      <c r="O141" s="31"/>
      <c r="P141" s="31"/>
      <c r="Q141" s="31"/>
      <c r="R141" s="31"/>
      <c r="S141" s="31"/>
      <c r="T141" s="76"/>
    </row>
    <row r="142" spans="4:20" s="10" customFormat="1" ht="15">
      <c r="D142" s="9"/>
      <c r="E142" s="9"/>
      <c r="H142" s="31"/>
      <c r="I142" s="31"/>
      <c r="J142" s="32"/>
      <c r="K142" s="32"/>
      <c r="L142" s="31"/>
      <c r="M142" s="31"/>
      <c r="N142" s="31"/>
      <c r="O142" s="31"/>
      <c r="P142" s="31"/>
      <c r="Q142" s="31"/>
      <c r="R142" s="31"/>
      <c r="S142" s="31"/>
      <c r="T142" s="76"/>
    </row>
    <row r="143" spans="4:20" s="10" customFormat="1" ht="15">
      <c r="D143" s="9"/>
      <c r="E143" s="9"/>
      <c r="H143" s="31"/>
      <c r="I143" s="31"/>
      <c r="J143" s="32"/>
      <c r="K143" s="32"/>
      <c r="L143" s="31"/>
      <c r="M143" s="31"/>
      <c r="N143" s="31"/>
      <c r="O143" s="31"/>
      <c r="P143" s="31"/>
      <c r="Q143" s="31"/>
      <c r="R143" s="31"/>
      <c r="S143" s="31"/>
      <c r="T143" s="76"/>
    </row>
    <row r="144" spans="4:20" s="10" customFormat="1" ht="15">
      <c r="D144" s="9"/>
      <c r="E144" s="9"/>
      <c r="H144" s="31"/>
      <c r="I144" s="31"/>
      <c r="J144" s="32"/>
      <c r="K144" s="32"/>
      <c r="L144" s="31"/>
      <c r="M144" s="31"/>
      <c r="N144" s="31"/>
      <c r="O144" s="31"/>
      <c r="P144" s="31"/>
      <c r="Q144" s="31"/>
      <c r="R144" s="31"/>
      <c r="S144" s="31"/>
      <c r="T144" s="76"/>
    </row>
    <row r="145" spans="4:20" s="10" customFormat="1" ht="15">
      <c r="D145" s="9"/>
      <c r="E145" s="9"/>
      <c r="H145" s="31"/>
      <c r="I145" s="31"/>
      <c r="J145" s="32"/>
      <c r="K145" s="32"/>
      <c r="L145" s="31"/>
      <c r="M145" s="31"/>
      <c r="N145" s="31"/>
      <c r="O145" s="31"/>
      <c r="P145" s="31"/>
      <c r="Q145" s="31"/>
      <c r="R145" s="31"/>
      <c r="S145" s="31"/>
      <c r="T145" s="76"/>
    </row>
    <row r="146" spans="4:20" s="10" customFormat="1" ht="15">
      <c r="D146" s="9"/>
      <c r="E146" s="9"/>
      <c r="H146" s="31"/>
      <c r="I146" s="31"/>
      <c r="J146" s="32"/>
      <c r="K146" s="32"/>
      <c r="L146" s="31"/>
      <c r="M146" s="31"/>
      <c r="N146" s="31"/>
      <c r="O146" s="31"/>
      <c r="P146" s="31"/>
      <c r="Q146" s="31"/>
      <c r="R146" s="31"/>
      <c r="S146" s="31"/>
      <c r="T146" s="76"/>
    </row>
    <row r="147" spans="4:20" s="10" customFormat="1" ht="15">
      <c r="D147" s="9"/>
      <c r="E147" s="9"/>
      <c r="H147" s="31"/>
      <c r="I147" s="31"/>
      <c r="J147" s="32"/>
      <c r="K147" s="32"/>
      <c r="L147" s="31"/>
      <c r="M147" s="31"/>
      <c r="N147" s="31"/>
      <c r="O147" s="31"/>
      <c r="P147" s="31"/>
      <c r="Q147" s="31"/>
      <c r="R147" s="31"/>
      <c r="S147" s="31"/>
      <c r="T147" s="76"/>
    </row>
    <row r="148" spans="4:20" s="10" customFormat="1" ht="15">
      <c r="D148" s="9"/>
      <c r="E148" s="9"/>
      <c r="H148" s="31"/>
      <c r="I148" s="31"/>
      <c r="J148" s="32"/>
      <c r="K148" s="32"/>
      <c r="L148" s="31"/>
      <c r="M148" s="31"/>
      <c r="N148" s="31"/>
      <c r="O148" s="31"/>
      <c r="P148" s="31"/>
      <c r="Q148" s="31"/>
      <c r="R148" s="31"/>
      <c r="S148" s="31"/>
      <c r="T148" s="76"/>
    </row>
    <row r="149" spans="4:20" s="10" customFormat="1" ht="15">
      <c r="D149" s="9"/>
      <c r="E149" s="9"/>
      <c r="H149" s="31"/>
      <c r="I149" s="31"/>
      <c r="J149" s="32"/>
      <c r="K149" s="32"/>
      <c r="L149" s="31"/>
      <c r="M149" s="31"/>
      <c r="N149" s="31"/>
      <c r="O149" s="31"/>
      <c r="P149" s="31"/>
      <c r="Q149" s="31"/>
      <c r="R149" s="31"/>
      <c r="S149" s="31"/>
      <c r="T149" s="76"/>
    </row>
    <row r="150" spans="4:20" s="10" customFormat="1" ht="15">
      <c r="D150" s="9"/>
      <c r="E150" s="9"/>
      <c r="H150" s="31"/>
      <c r="I150" s="31"/>
      <c r="J150" s="32"/>
      <c r="K150" s="32"/>
      <c r="L150" s="31"/>
      <c r="M150" s="31"/>
      <c r="N150" s="31"/>
      <c r="O150" s="31"/>
      <c r="P150" s="31"/>
      <c r="Q150" s="31"/>
      <c r="R150" s="31"/>
      <c r="S150" s="31"/>
      <c r="T150" s="76"/>
    </row>
    <row r="151" spans="4:20" s="10" customFormat="1" ht="15">
      <c r="D151" s="9"/>
      <c r="E151" s="9"/>
      <c r="H151" s="31"/>
      <c r="I151" s="31"/>
      <c r="J151" s="32"/>
      <c r="K151" s="32"/>
      <c r="L151" s="31"/>
      <c r="M151" s="31"/>
      <c r="N151" s="31"/>
      <c r="O151" s="31"/>
      <c r="P151" s="31"/>
      <c r="Q151" s="31"/>
      <c r="R151" s="31"/>
      <c r="S151" s="31"/>
      <c r="T151" s="76"/>
    </row>
    <row r="152" spans="4:20" s="10" customFormat="1" ht="15">
      <c r="D152" s="9"/>
      <c r="E152" s="9"/>
      <c r="H152" s="31"/>
      <c r="I152" s="31"/>
      <c r="J152" s="32"/>
      <c r="K152" s="32"/>
      <c r="L152" s="31"/>
      <c r="M152" s="31"/>
      <c r="N152" s="31"/>
      <c r="O152" s="31"/>
      <c r="P152" s="31"/>
      <c r="Q152" s="31"/>
      <c r="R152" s="31"/>
      <c r="S152" s="31"/>
      <c r="T152" s="76"/>
    </row>
    <row r="153" spans="4:20" s="10" customFormat="1" ht="15">
      <c r="D153" s="9"/>
      <c r="E153" s="9"/>
      <c r="H153" s="31"/>
      <c r="I153" s="31"/>
      <c r="J153" s="32"/>
      <c r="K153" s="32"/>
      <c r="L153" s="31"/>
      <c r="M153" s="31"/>
      <c r="N153" s="31"/>
      <c r="O153" s="31"/>
      <c r="P153" s="31"/>
      <c r="Q153" s="31"/>
      <c r="R153" s="31"/>
      <c r="S153" s="31"/>
      <c r="T153" s="76"/>
    </row>
    <row r="154" spans="4:20" s="10" customFormat="1" ht="15">
      <c r="D154" s="9"/>
      <c r="E154" s="9"/>
      <c r="H154" s="31"/>
      <c r="I154" s="31"/>
      <c r="J154" s="32"/>
      <c r="K154" s="32"/>
      <c r="L154" s="31"/>
      <c r="M154" s="31"/>
      <c r="N154" s="31"/>
      <c r="O154" s="31"/>
      <c r="P154" s="31"/>
      <c r="Q154" s="31"/>
      <c r="R154" s="31"/>
      <c r="S154" s="31"/>
      <c r="T154" s="76"/>
    </row>
    <row r="155" spans="4:20" s="10" customFormat="1" ht="15">
      <c r="D155" s="9"/>
      <c r="E155" s="9"/>
      <c r="H155" s="31"/>
      <c r="I155" s="31"/>
      <c r="J155" s="32"/>
      <c r="K155" s="32"/>
      <c r="L155" s="31"/>
      <c r="M155" s="31"/>
      <c r="N155" s="31"/>
      <c r="O155" s="31"/>
      <c r="P155" s="31"/>
      <c r="Q155" s="31"/>
      <c r="R155" s="31"/>
      <c r="S155" s="31"/>
      <c r="T155" s="76"/>
    </row>
    <row r="156" spans="4:20" s="10" customFormat="1" ht="15">
      <c r="D156" s="9"/>
      <c r="E156" s="9"/>
      <c r="H156" s="31"/>
      <c r="I156" s="31"/>
      <c r="J156" s="32"/>
      <c r="K156" s="32"/>
      <c r="L156" s="31"/>
      <c r="M156" s="31"/>
      <c r="N156" s="31"/>
      <c r="O156" s="31"/>
      <c r="P156" s="31"/>
      <c r="Q156" s="31"/>
      <c r="R156" s="31"/>
      <c r="S156" s="31"/>
      <c r="T156" s="76"/>
    </row>
    <row r="157" spans="4:20" s="10" customFormat="1" ht="15">
      <c r="D157" s="9"/>
      <c r="E157" s="9"/>
      <c r="H157" s="31"/>
      <c r="I157" s="31"/>
      <c r="J157" s="32"/>
      <c r="K157" s="32"/>
      <c r="L157" s="31"/>
      <c r="M157" s="31"/>
      <c r="N157" s="31"/>
      <c r="O157" s="31"/>
      <c r="P157" s="31"/>
      <c r="Q157" s="31"/>
      <c r="R157" s="31"/>
      <c r="S157" s="31"/>
      <c r="T157" s="76"/>
    </row>
    <row r="158" spans="4:20" s="10" customFormat="1" ht="15">
      <c r="D158" s="9"/>
      <c r="E158" s="9"/>
      <c r="H158" s="31"/>
      <c r="I158" s="31"/>
      <c r="J158" s="32"/>
      <c r="K158" s="32"/>
      <c r="L158" s="31"/>
      <c r="M158" s="31"/>
      <c r="N158" s="31"/>
      <c r="O158" s="31"/>
      <c r="P158" s="31"/>
      <c r="Q158" s="31"/>
      <c r="R158" s="31"/>
      <c r="S158" s="31"/>
      <c r="T158" s="76"/>
    </row>
    <row r="159" spans="4:20" s="10" customFormat="1" ht="15">
      <c r="D159" s="9"/>
      <c r="E159" s="9"/>
      <c r="H159" s="31"/>
      <c r="I159" s="31"/>
      <c r="J159" s="32"/>
      <c r="K159" s="32"/>
      <c r="L159" s="31"/>
      <c r="M159" s="31"/>
      <c r="N159" s="31"/>
      <c r="O159" s="31"/>
      <c r="P159" s="31"/>
      <c r="Q159" s="31"/>
      <c r="R159" s="31"/>
      <c r="S159" s="31"/>
      <c r="T159" s="76"/>
    </row>
    <row r="160" spans="4:20" s="10" customFormat="1" ht="15">
      <c r="D160" s="9"/>
      <c r="E160" s="9"/>
      <c r="H160" s="31"/>
      <c r="I160" s="31"/>
      <c r="J160" s="32"/>
      <c r="K160" s="32"/>
      <c r="L160" s="31"/>
      <c r="M160" s="31"/>
      <c r="N160" s="31"/>
      <c r="O160" s="31"/>
      <c r="P160" s="31"/>
      <c r="Q160" s="31"/>
      <c r="R160" s="31"/>
      <c r="S160" s="31"/>
      <c r="T160" s="76"/>
    </row>
    <row r="161" spans="4:20" s="10" customFormat="1" ht="15">
      <c r="D161" s="9"/>
      <c r="E161" s="9"/>
      <c r="H161" s="31"/>
      <c r="I161" s="31"/>
      <c r="J161" s="32"/>
      <c r="K161" s="32"/>
      <c r="L161" s="31"/>
      <c r="M161" s="31"/>
      <c r="N161" s="31"/>
      <c r="O161" s="31"/>
      <c r="P161" s="31"/>
      <c r="Q161" s="31"/>
      <c r="R161" s="31"/>
      <c r="S161" s="31"/>
      <c r="T161" s="76"/>
    </row>
    <row r="162" spans="4:20" s="10" customFormat="1" ht="15">
      <c r="D162" s="9"/>
      <c r="E162" s="9"/>
      <c r="H162" s="31"/>
      <c r="I162" s="31"/>
      <c r="J162" s="32"/>
      <c r="K162" s="32"/>
      <c r="L162" s="31"/>
      <c r="M162" s="31"/>
      <c r="N162" s="31"/>
      <c r="O162" s="31"/>
      <c r="P162" s="31"/>
      <c r="Q162" s="31"/>
      <c r="R162" s="31"/>
      <c r="S162" s="31"/>
      <c r="T162" s="76"/>
    </row>
    <row r="163" spans="4:20" s="10" customFormat="1" ht="15">
      <c r="D163" s="9"/>
      <c r="E163" s="9"/>
      <c r="H163" s="31"/>
      <c r="I163" s="31"/>
      <c r="J163" s="32"/>
      <c r="K163" s="32"/>
      <c r="L163" s="31"/>
      <c r="M163" s="31"/>
      <c r="N163" s="31"/>
      <c r="O163" s="31"/>
      <c r="P163" s="31"/>
      <c r="Q163" s="31"/>
      <c r="R163" s="31"/>
      <c r="S163" s="31"/>
      <c r="T163" s="76"/>
    </row>
    <row r="164" spans="4:20" s="10" customFormat="1" ht="15">
      <c r="D164" s="9"/>
      <c r="E164" s="9"/>
      <c r="H164" s="31"/>
      <c r="I164" s="31"/>
      <c r="J164" s="32"/>
      <c r="K164" s="32"/>
      <c r="L164" s="31"/>
      <c r="M164" s="31"/>
      <c r="N164" s="31"/>
      <c r="O164" s="31"/>
      <c r="P164" s="31"/>
      <c r="Q164" s="31"/>
      <c r="R164" s="31"/>
      <c r="S164" s="31"/>
      <c r="T164" s="76"/>
    </row>
    <row r="165" spans="4:20" s="10" customFormat="1" ht="15">
      <c r="D165" s="9"/>
      <c r="E165" s="9"/>
      <c r="H165" s="31"/>
      <c r="I165" s="31"/>
      <c r="J165" s="32"/>
      <c r="K165" s="32"/>
      <c r="L165" s="31"/>
      <c r="M165" s="31"/>
      <c r="N165" s="31"/>
      <c r="O165" s="31"/>
      <c r="P165" s="31"/>
      <c r="Q165" s="31"/>
      <c r="R165" s="31"/>
      <c r="S165" s="31"/>
      <c r="T165" s="76"/>
    </row>
    <row r="166" spans="4:20" s="10" customFormat="1" ht="15">
      <c r="D166" s="9"/>
      <c r="E166" s="9"/>
      <c r="H166" s="31"/>
      <c r="I166" s="31"/>
      <c r="J166" s="32"/>
      <c r="K166" s="32"/>
      <c r="L166" s="31"/>
      <c r="M166" s="31"/>
      <c r="N166" s="31"/>
      <c r="O166" s="31"/>
      <c r="P166" s="31"/>
      <c r="Q166" s="31"/>
      <c r="R166" s="31"/>
      <c r="S166" s="31"/>
      <c r="T166" s="76"/>
    </row>
    <row r="167" spans="4:20" s="10" customFormat="1" ht="15">
      <c r="D167" s="9"/>
      <c r="E167" s="9"/>
      <c r="H167" s="31"/>
      <c r="I167" s="31"/>
      <c r="J167" s="32"/>
      <c r="K167" s="32"/>
      <c r="L167" s="31"/>
      <c r="M167" s="31"/>
      <c r="N167" s="31"/>
      <c r="O167" s="31"/>
      <c r="P167" s="31"/>
      <c r="Q167" s="31"/>
      <c r="R167" s="31"/>
      <c r="S167" s="31"/>
      <c r="T167" s="76"/>
    </row>
    <row r="168" spans="4:20" s="10" customFormat="1" ht="15">
      <c r="D168" s="9"/>
      <c r="E168" s="9"/>
      <c r="H168" s="31"/>
      <c r="I168" s="31"/>
      <c r="J168" s="32"/>
      <c r="K168" s="32"/>
      <c r="L168" s="31"/>
      <c r="M168" s="31"/>
      <c r="N168" s="31"/>
      <c r="O168" s="31"/>
      <c r="P168" s="31"/>
      <c r="Q168" s="31"/>
      <c r="R168" s="31"/>
      <c r="S168" s="31"/>
      <c r="T168" s="76"/>
    </row>
    <row r="169" spans="4:20" s="10" customFormat="1" ht="15">
      <c r="D169" s="9"/>
      <c r="E169" s="9"/>
      <c r="H169" s="31"/>
      <c r="I169" s="31"/>
      <c r="J169" s="32"/>
      <c r="K169" s="32"/>
      <c r="L169" s="31"/>
      <c r="M169" s="31"/>
      <c r="N169" s="31"/>
      <c r="O169" s="31"/>
      <c r="P169" s="31"/>
      <c r="Q169" s="31"/>
      <c r="R169" s="31"/>
      <c r="S169" s="31"/>
      <c r="T169" s="76"/>
    </row>
    <row r="170" spans="4:20" s="10" customFormat="1" ht="15">
      <c r="D170" s="9"/>
      <c r="E170" s="9"/>
      <c r="H170" s="31"/>
      <c r="I170" s="31"/>
      <c r="J170" s="32"/>
      <c r="K170" s="32"/>
      <c r="L170" s="31"/>
      <c r="M170" s="31"/>
      <c r="N170" s="31"/>
      <c r="O170" s="31"/>
      <c r="P170" s="31"/>
      <c r="Q170" s="31"/>
      <c r="R170" s="31"/>
      <c r="S170" s="31"/>
      <c r="T170" s="76"/>
    </row>
    <row r="171" spans="4:20" s="10" customFormat="1" ht="15">
      <c r="D171" s="9"/>
      <c r="E171" s="9"/>
      <c r="H171" s="31"/>
      <c r="I171" s="31"/>
      <c r="J171" s="32"/>
      <c r="K171" s="32"/>
      <c r="L171" s="31"/>
      <c r="M171" s="31"/>
      <c r="N171" s="31"/>
      <c r="O171" s="31"/>
      <c r="P171" s="31"/>
      <c r="Q171" s="31"/>
      <c r="R171" s="31"/>
      <c r="S171" s="31"/>
      <c r="T171" s="76"/>
    </row>
    <row r="172" spans="4:20" s="10" customFormat="1" ht="15">
      <c r="D172" s="9"/>
      <c r="E172" s="9"/>
      <c r="H172" s="31"/>
      <c r="I172" s="31"/>
      <c r="J172" s="32"/>
      <c r="K172" s="32"/>
      <c r="L172" s="31"/>
      <c r="M172" s="31"/>
      <c r="N172" s="31"/>
      <c r="O172" s="31"/>
      <c r="P172" s="31"/>
      <c r="Q172" s="31"/>
      <c r="R172" s="31"/>
      <c r="S172" s="31"/>
      <c r="T172" s="76"/>
    </row>
    <row r="173" spans="4:20" s="10" customFormat="1" ht="15">
      <c r="D173" s="9"/>
      <c r="E173" s="9"/>
      <c r="H173" s="31"/>
      <c r="I173" s="31"/>
      <c r="J173" s="32"/>
      <c r="K173" s="32"/>
      <c r="L173" s="31"/>
      <c r="M173" s="31"/>
      <c r="N173" s="31"/>
      <c r="O173" s="31"/>
      <c r="P173" s="31"/>
      <c r="Q173" s="31"/>
      <c r="R173" s="31"/>
      <c r="S173" s="31"/>
      <c r="T173" s="76"/>
    </row>
    <row r="174" spans="4:20" s="10" customFormat="1" ht="15">
      <c r="D174" s="9"/>
      <c r="E174" s="9"/>
      <c r="H174" s="31"/>
      <c r="I174" s="31"/>
      <c r="J174" s="32"/>
      <c r="K174" s="32"/>
      <c r="L174" s="31"/>
      <c r="M174" s="31"/>
      <c r="N174" s="31"/>
      <c r="O174" s="31"/>
      <c r="P174" s="31"/>
      <c r="Q174" s="31"/>
      <c r="R174" s="31"/>
      <c r="S174" s="31"/>
      <c r="T174" s="76"/>
    </row>
    <row r="175" spans="4:20" s="10" customFormat="1" ht="15">
      <c r="D175" s="9"/>
      <c r="E175" s="9"/>
      <c r="H175" s="31"/>
      <c r="I175" s="31"/>
      <c r="J175" s="32"/>
      <c r="K175" s="32"/>
      <c r="L175" s="31"/>
      <c r="M175" s="31"/>
      <c r="N175" s="31"/>
      <c r="O175" s="31"/>
      <c r="P175" s="31"/>
      <c r="Q175" s="31"/>
      <c r="R175" s="31"/>
      <c r="S175" s="31"/>
      <c r="T175" s="76"/>
    </row>
    <row r="176" spans="4:20" s="10" customFormat="1" ht="15">
      <c r="D176" s="9"/>
      <c r="E176" s="9"/>
      <c r="H176" s="31"/>
      <c r="I176" s="31"/>
      <c r="J176" s="32"/>
      <c r="K176" s="32"/>
      <c r="L176" s="31"/>
      <c r="M176" s="31"/>
      <c r="N176" s="31"/>
      <c r="O176" s="31"/>
      <c r="P176" s="31"/>
      <c r="Q176" s="31"/>
      <c r="R176" s="31"/>
      <c r="S176" s="31"/>
      <c r="T176" s="76"/>
    </row>
    <row r="177" spans="4:20" s="10" customFormat="1" ht="15">
      <c r="D177" s="9"/>
      <c r="E177" s="9"/>
      <c r="H177" s="31"/>
      <c r="I177" s="31"/>
      <c r="J177" s="32"/>
      <c r="K177" s="32"/>
      <c r="L177" s="31"/>
      <c r="M177" s="31"/>
      <c r="N177" s="31"/>
      <c r="O177" s="31"/>
      <c r="P177" s="31"/>
      <c r="Q177" s="31"/>
      <c r="R177" s="31"/>
      <c r="S177" s="31"/>
      <c r="T177" s="76"/>
    </row>
    <row r="178" spans="4:20" s="10" customFormat="1" ht="15">
      <c r="D178" s="9"/>
      <c r="E178" s="9"/>
      <c r="H178" s="31"/>
      <c r="I178" s="31"/>
      <c r="J178" s="32"/>
      <c r="K178" s="32"/>
      <c r="L178" s="31"/>
      <c r="M178" s="31"/>
      <c r="N178" s="31"/>
      <c r="O178" s="31"/>
      <c r="P178" s="31"/>
      <c r="Q178" s="31"/>
      <c r="R178" s="31"/>
      <c r="S178" s="31"/>
      <c r="T178" s="76"/>
    </row>
    <row r="179" spans="4:20" s="10" customFormat="1" ht="15">
      <c r="D179" s="9"/>
      <c r="E179" s="9"/>
      <c r="H179" s="31"/>
      <c r="I179" s="31"/>
      <c r="J179" s="32"/>
      <c r="K179" s="32"/>
      <c r="L179" s="31"/>
      <c r="M179" s="31"/>
      <c r="N179" s="31"/>
      <c r="O179" s="31"/>
      <c r="P179" s="31"/>
      <c r="Q179" s="31"/>
      <c r="R179" s="31"/>
      <c r="S179" s="31"/>
      <c r="T179" s="76"/>
    </row>
    <row r="180" spans="4:20" s="10" customFormat="1" ht="15">
      <c r="D180" s="9"/>
      <c r="E180" s="9"/>
      <c r="H180" s="31"/>
      <c r="I180" s="31"/>
      <c r="J180" s="32"/>
      <c r="K180" s="32"/>
      <c r="L180" s="31"/>
      <c r="M180" s="31"/>
      <c r="N180" s="31"/>
      <c r="O180" s="31"/>
      <c r="P180" s="31"/>
      <c r="Q180" s="31"/>
      <c r="R180" s="31"/>
      <c r="S180" s="31"/>
      <c r="T180" s="76"/>
    </row>
    <row r="181" spans="4:20" s="10" customFormat="1" ht="15">
      <c r="D181" s="9"/>
      <c r="E181" s="9"/>
      <c r="H181" s="31"/>
      <c r="I181" s="31"/>
      <c r="J181" s="32"/>
      <c r="K181" s="32"/>
      <c r="L181" s="31"/>
      <c r="M181" s="31"/>
      <c r="N181" s="31"/>
      <c r="O181" s="31"/>
      <c r="P181" s="31"/>
      <c r="Q181" s="31"/>
      <c r="R181" s="31"/>
      <c r="S181" s="31"/>
      <c r="T181" s="76"/>
    </row>
    <row r="182" spans="4:20" s="10" customFormat="1" ht="15">
      <c r="D182" s="9"/>
      <c r="E182" s="9"/>
      <c r="H182" s="31"/>
      <c r="I182" s="31"/>
      <c r="J182" s="32"/>
      <c r="K182" s="32"/>
      <c r="L182" s="31"/>
      <c r="M182" s="31"/>
      <c r="N182" s="31"/>
      <c r="O182" s="31"/>
      <c r="P182" s="31"/>
      <c r="Q182" s="31"/>
      <c r="R182" s="31"/>
      <c r="S182" s="31"/>
      <c r="T182" s="76"/>
    </row>
    <row r="183" spans="4:20" s="10" customFormat="1" ht="15">
      <c r="D183" s="9"/>
      <c r="E183" s="9"/>
      <c r="H183" s="31"/>
      <c r="I183" s="31"/>
      <c r="J183" s="32"/>
      <c r="K183" s="32"/>
      <c r="L183" s="31"/>
      <c r="M183" s="31"/>
      <c r="N183" s="31"/>
      <c r="O183" s="31"/>
      <c r="P183" s="31"/>
      <c r="Q183" s="31"/>
      <c r="R183" s="31"/>
      <c r="S183" s="31"/>
      <c r="T183" s="76"/>
    </row>
    <row r="184" spans="4:20" s="10" customFormat="1" ht="15">
      <c r="D184" s="9"/>
      <c r="E184" s="9"/>
      <c r="H184" s="31"/>
      <c r="I184" s="31"/>
      <c r="J184" s="32"/>
      <c r="K184" s="32"/>
      <c r="L184" s="31"/>
      <c r="M184" s="31"/>
      <c r="N184" s="31"/>
      <c r="O184" s="31"/>
      <c r="P184" s="31"/>
      <c r="Q184" s="31"/>
      <c r="R184" s="31"/>
      <c r="S184" s="31"/>
      <c r="T184" s="76"/>
    </row>
    <row r="185" spans="4:20" s="10" customFormat="1" ht="15">
      <c r="D185" s="9"/>
      <c r="E185" s="9"/>
      <c r="H185" s="31"/>
      <c r="I185" s="31"/>
      <c r="J185" s="32"/>
      <c r="K185" s="32"/>
      <c r="L185" s="31"/>
      <c r="M185" s="31"/>
      <c r="N185" s="31"/>
      <c r="O185" s="31"/>
      <c r="P185" s="31"/>
      <c r="Q185" s="31"/>
      <c r="R185" s="31"/>
      <c r="S185" s="31"/>
      <c r="T185" s="76"/>
    </row>
    <row r="186" spans="4:20" s="10" customFormat="1" ht="15">
      <c r="D186" s="9"/>
      <c r="E186" s="9"/>
      <c r="H186" s="31"/>
      <c r="I186" s="31"/>
      <c r="J186" s="32"/>
      <c r="K186" s="32"/>
      <c r="L186" s="31"/>
      <c r="M186" s="31"/>
      <c r="N186" s="31"/>
      <c r="O186" s="31"/>
      <c r="P186" s="31"/>
      <c r="Q186" s="31"/>
      <c r="R186" s="31"/>
      <c r="S186" s="31"/>
      <c r="T186" s="76"/>
    </row>
    <row r="187" spans="4:20" s="10" customFormat="1" ht="15">
      <c r="D187" s="9"/>
      <c r="E187" s="9"/>
      <c r="H187" s="31"/>
      <c r="I187" s="31"/>
      <c r="J187" s="32"/>
      <c r="K187" s="32"/>
      <c r="L187" s="31"/>
      <c r="M187" s="31"/>
      <c r="N187" s="31"/>
      <c r="O187" s="31"/>
      <c r="P187" s="31"/>
      <c r="Q187" s="31"/>
      <c r="R187" s="31"/>
      <c r="S187" s="31"/>
      <c r="T187" s="76"/>
    </row>
    <row r="188" spans="4:20" s="10" customFormat="1" ht="15">
      <c r="D188" s="9"/>
      <c r="E188" s="9"/>
      <c r="H188" s="31"/>
      <c r="I188" s="31"/>
      <c r="J188" s="32"/>
      <c r="K188" s="32"/>
      <c r="L188" s="31"/>
      <c r="M188" s="31"/>
      <c r="N188" s="31"/>
      <c r="O188" s="31"/>
      <c r="P188" s="31"/>
      <c r="Q188" s="31"/>
      <c r="R188" s="31"/>
      <c r="S188" s="31"/>
      <c r="T188" s="76"/>
    </row>
    <row r="189" spans="4:20" s="10" customFormat="1" ht="15">
      <c r="D189" s="9"/>
      <c r="E189" s="9"/>
      <c r="H189" s="31"/>
      <c r="I189" s="31"/>
      <c r="J189" s="32"/>
      <c r="K189" s="32"/>
      <c r="L189" s="31"/>
      <c r="M189" s="31"/>
      <c r="N189" s="31"/>
      <c r="O189" s="31"/>
      <c r="P189" s="31"/>
      <c r="Q189" s="31"/>
      <c r="R189" s="31"/>
      <c r="S189" s="31"/>
      <c r="T189" s="76"/>
    </row>
    <row r="190" spans="4:20" s="10" customFormat="1" ht="15">
      <c r="D190" s="9"/>
      <c r="E190" s="9"/>
      <c r="H190" s="31"/>
      <c r="I190" s="31"/>
      <c r="J190" s="32"/>
      <c r="K190" s="32"/>
      <c r="L190" s="31"/>
      <c r="M190" s="31"/>
      <c r="N190" s="31"/>
      <c r="O190" s="31"/>
      <c r="P190" s="31"/>
      <c r="Q190" s="31"/>
      <c r="R190" s="31"/>
      <c r="S190" s="31"/>
      <c r="T190" s="76"/>
    </row>
    <row r="191" spans="4:20" s="10" customFormat="1" ht="15">
      <c r="D191" s="9"/>
      <c r="E191" s="9"/>
      <c r="H191" s="31"/>
      <c r="I191" s="31"/>
      <c r="J191" s="32"/>
      <c r="K191" s="32"/>
      <c r="L191" s="31"/>
      <c r="M191" s="31"/>
      <c r="N191" s="31"/>
      <c r="O191" s="31"/>
      <c r="P191" s="31"/>
      <c r="Q191" s="31"/>
      <c r="R191" s="31"/>
      <c r="S191" s="31"/>
      <c r="T191" s="76"/>
    </row>
    <row r="192" spans="4:20" s="10" customFormat="1" ht="15">
      <c r="D192" s="9"/>
      <c r="E192" s="9"/>
      <c r="H192" s="31"/>
      <c r="I192" s="31"/>
      <c r="J192" s="32"/>
      <c r="K192" s="32"/>
      <c r="L192" s="31"/>
      <c r="M192" s="31"/>
      <c r="N192" s="31"/>
      <c r="O192" s="31"/>
      <c r="P192" s="31"/>
      <c r="Q192" s="31"/>
      <c r="R192" s="31"/>
      <c r="S192" s="31"/>
      <c r="T192" s="76"/>
    </row>
    <row r="193" spans="4:20" s="10" customFormat="1" ht="15">
      <c r="D193" s="9"/>
      <c r="E193" s="9"/>
      <c r="H193" s="31"/>
      <c r="I193" s="31"/>
      <c r="J193" s="32"/>
      <c r="K193" s="32"/>
      <c r="L193" s="31"/>
      <c r="M193" s="31"/>
      <c r="N193" s="31"/>
      <c r="O193" s="31"/>
      <c r="P193" s="31"/>
      <c r="Q193" s="31"/>
      <c r="R193" s="31"/>
      <c r="S193" s="31"/>
      <c r="T193" s="76"/>
    </row>
    <row r="194" spans="4:20" s="10" customFormat="1" ht="15">
      <c r="D194" s="9"/>
      <c r="E194" s="9"/>
      <c r="H194" s="31"/>
      <c r="I194" s="31"/>
      <c r="J194" s="32"/>
      <c r="K194" s="32"/>
      <c r="L194" s="31"/>
      <c r="M194" s="31"/>
      <c r="N194" s="31"/>
      <c r="O194" s="31"/>
      <c r="P194" s="31"/>
      <c r="Q194" s="31"/>
      <c r="R194" s="31"/>
      <c r="S194" s="31"/>
      <c r="T194" s="76"/>
    </row>
    <row r="195" spans="4:20" s="10" customFormat="1" ht="15">
      <c r="D195" s="9"/>
      <c r="E195" s="9"/>
      <c r="H195" s="31"/>
      <c r="I195" s="31"/>
      <c r="J195" s="32"/>
      <c r="K195" s="32"/>
      <c r="L195" s="31"/>
      <c r="M195" s="31"/>
      <c r="N195" s="31"/>
      <c r="O195" s="31"/>
      <c r="P195" s="31"/>
      <c r="Q195" s="31"/>
      <c r="R195" s="31"/>
      <c r="S195" s="31"/>
      <c r="T195" s="76"/>
    </row>
    <row r="196" spans="4:20" s="10" customFormat="1" ht="15">
      <c r="D196" s="9"/>
      <c r="E196" s="9"/>
      <c r="H196" s="31"/>
      <c r="I196" s="31"/>
      <c r="J196" s="32"/>
      <c r="K196" s="32"/>
      <c r="L196" s="31"/>
      <c r="M196" s="31"/>
      <c r="N196" s="31"/>
      <c r="O196" s="31"/>
      <c r="P196" s="31"/>
      <c r="Q196" s="31"/>
      <c r="R196" s="31"/>
      <c r="S196" s="31"/>
      <c r="T196" s="76"/>
    </row>
    <row r="197" spans="4:20" s="10" customFormat="1" ht="15">
      <c r="D197" s="9"/>
      <c r="E197" s="9"/>
      <c r="H197" s="31"/>
      <c r="I197" s="31"/>
      <c r="J197" s="32"/>
      <c r="K197" s="32"/>
      <c r="L197" s="31"/>
      <c r="M197" s="31"/>
      <c r="N197" s="31"/>
      <c r="O197" s="31"/>
      <c r="P197" s="31"/>
      <c r="Q197" s="31"/>
      <c r="R197" s="31"/>
      <c r="S197" s="31"/>
      <c r="T197" s="76"/>
    </row>
    <row r="198" spans="4:20" s="10" customFormat="1" ht="15">
      <c r="D198" s="9"/>
      <c r="E198" s="9"/>
      <c r="H198" s="31"/>
      <c r="I198" s="31"/>
      <c r="J198" s="32"/>
      <c r="K198" s="32"/>
      <c r="L198" s="31"/>
      <c r="M198" s="31"/>
      <c r="N198" s="31"/>
      <c r="O198" s="31"/>
      <c r="P198" s="31"/>
      <c r="Q198" s="31"/>
      <c r="R198" s="31"/>
      <c r="S198" s="31"/>
      <c r="T198" s="76"/>
    </row>
    <row r="199" spans="4:20" s="10" customFormat="1" ht="15">
      <c r="D199" s="9"/>
      <c r="E199" s="9"/>
      <c r="H199" s="31"/>
      <c r="I199" s="31"/>
      <c r="J199" s="32"/>
      <c r="K199" s="32"/>
      <c r="L199" s="31"/>
      <c r="M199" s="31"/>
      <c r="N199" s="31"/>
      <c r="O199" s="31"/>
      <c r="P199" s="31"/>
      <c r="Q199" s="31"/>
      <c r="R199" s="31"/>
      <c r="S199" s="31"/>
      <c r="T199" s="76"/>
    </row>
    <row r="200" spans="4:20" s="10" customFormat="1" ht="15">
      <c r="D200" s="9"/>
      <c r="E200" s="9"/>
      <c r="H200" s="31"/>
      <c r="I200" s="31"/>
      <c r="J200" s="32"/>
      <c r="K200" s="32"/>
      <c r="L200" s="31"/>
      <c r="M200" s="31"/>
      <c r="N200" s="31"/>
      <c r="O200" s="31"/>
      <c r="P200" s="31"/>
      <c r="Q200" s="31"/>
      <c r="R200" s="31"/>
      <c r="S200" s="31"/>
      <c r="T200" s="76"/>
    </row>
    <row r="201" spans="4:20" s="10" customFormat="1" ht="15">
      <c r="D201" s="9"/>
      <c r="E201" s="9"/>
      <c r="H201" s="31"/>
      <c r="I201" s="31"/>
      <c r="J201" s="32"/>
      <c r="K201" s="32"/>
      <c r="L201" s="31"/>
      <c r="M201" s="31"/>
      <c r="N201" s="31"/>
      <c r="O201" s="31"/>
      <c r="P201" s="31"/>
      <c r="Q201" s="31"/>
      <c r="R201" s="31"/>
      <c r="S201" s="31"/>
      <c r="T201" s="76"/>
    </row>
    <row r="202" spans="4:20" s="10" customFormat="1" ht="15">
      <c r="D202" s="9"/>
      <c r="E202" s="9"/>
      <c r="H202" s="31"/>
      <c r="I202" s="31"/>
      <c r="J202" s="32"/>
      <c r="K202" s="32"/>
      <c r="L202" s="31"/>
      <c r="M202" s="31"/>
      <c r="N202" s="31"/>
      <c r="O202" s="31"/>
      <c r="P202" s="31"/>
      <c r="Q202" s="31"/>
      <c r="R202" s="31"/>
      <c r="S202" s="31"/>
      <c r="T202" s="76"/>
    </row>
    <row r="203" spans="4:20" s="10" customFormat="1" ht="15">
      <c r="D203" s="9"/>
      <c r="E203" s="9"/>
      <c r="H203" s="31"/>
      <c r="I203" s="31"/>
      <c r="J203" s="32"/>
      <c r="K203" s="32"/>
      <c r="L203" s="31"/>
      <c r="M203" s="31"/>
      <c r="N203" s="31"/>
      <c r="O203" s="31"/>
      <c r="P203" s="31"/>
      <c r="Q203" s="31"/>
      <c r="R203" s="31"/>
      <c r="S203" s="31"/>
      <c r="T203" s="76"/>
    </row>
    <row r="204" spans="4:20" s="10" customFormat="1" ht="15">
      <c r="D204" s="9"/>
      <c r="E204" s="9"/>
      <c r="H204" s="31"/>
      <c r="I204" s="31"/>
      <c r="J204" s="32"/>
      <c r="K204" s="32"/>
      <c r="L204" s="31"/>
      <c r="M204" s="31"/>
      <c r="N204" s="31"/>
      <c r="O204" s="31"/>
      <c r="P204" s="31"/>
      <c r="Q204" s="31"/>
      <c r="R204" s="31"/>
      <c r="S204" s="31"/>
      <c r="T204" s="76"/>
    </row>
    <row r="205" spans="4:20" s="10" customFormat="1" ht="15">
      <c r="D205" s="9"/>
      <c r="E205" s="9"/>
      <c r="H205" s="31"/>
      <c r="I205" s="31"/>
      <c r="J205" s="32"/>
      <c r="K205" s="32"/>
      <c r="L205" s="31"/>
      <c r="M205" s="31"/>
      <c r="N205" s="31"/>
      <c r="O205" s="31"/>
      <c r="P205" s="31"/>
      <c r="Q205" s="31"/>
      <c r="R205" s="31"/>
      <c r="S205" s="31"/>
      <c r="T205" s="76"/>
    </row>
    <row r="206" spans="4:20" s="10" customFormat="1" ht="15">
      <c r="D206" s="9"/>
      <c r="E206" s="9"/>
      <c r="H206" s="31"/>
      <c r="I206" s="31"/>
      <c r="J206" s="32"/>
      <c r="K206" s="32"/>
      <c r="L206" s="31"/>
      <c r="M206" s="31"/>
      <c r="N206" s="31"/>
      <c r="O206" s="31"/>
      <c r="P206" s="31"/>
      <c r="Q206" s="31"/>
      <c r="R206" s="31"/>
      <c r="S206" s="31"/>
      <c r="T206" s="76"/>
    </row>
    <row r="207" spans="4:20" s="10" customFormat="1" ht="15">
      <c r="D207" s="9"/>
      <c r="E207" s="9"/>
      <c r="H207" s="31"/>
      <c r="I207" s="31"/>
      <c r="J207" s="32"/>
      <c r="K207" s="32"/>
      <c r="L207" s="31"/>
      <c r="M207" s="31"/>
      <c r="N207" s="31"/>
      <c r="O207" s="31"/>
      <c r="P207" s="31"/>
      <c r="Q207" s="31"/>
      <c r="R207" s="31"/>
      <c r="S207" s="31"/>
      <c r="T207" s="76"/>
    </row>
    <row r="208" spans="4:20" s="10" customFormat="1" ht="15">
      <c r="D208" s="9"/>
      <c r="E208" s="9"/>
      <c r="H208" s="31"/>
      <c r="I208" s="31"/>
      <c r="J208" s="32"/>
      <c r="K208" s="32"/>
      <c r="L208" s="31"/>
      <c r="M208" s="31"/>
      <c r="N208" s="31"/>
      <c r="O208" s="31"/>
      <c r="P208" s="31"/>
      <c r="Q208" s="31"/>
      <c r="R208" s="31"/>
      <c r="S208" s="31"/>
      <c r="T208" s="76"/>
    </row>
    <row r="209" spans="4:20" s="10" customFormat="1" ht="15">
      <c r="D209" s="9"/>
      <c r="E209" s="9"/>
      <c r="H209" s="31"/>
      <c r="I209" s="31"/>
      <c r="J209" s="32"/>
      <c r="K209" s="32"/>
      <c r="L209" s="31"/>
      <c r="M209" s="31"/>
      <c r="N209" s="31"/>
      <c r="O209" s="31"/>
      <c r="P209" s="31"/>
      <c r="Q209" s="31"/>
      <c r="R209" s="31"/>
      <c r="S209" s="31"/>
      <c r="T209" s="76"/>
    </row>
    <row r="210" spans="4:20" s="10" customFormat="1" ht="15">
      <c r="D210" s="9"/>
      <c r="E210" s="9"/>
      <c r="H210" s="31"/>
      <c r="I210" s="31"/>
      <c r="J210" s="32"/>
      <c r="K210" s="32"/>
      <c r="L210" s="31"/>
      <c r="M210" s="31"/>
      <c r="N210" s="31"/>
      <c r="O210" s="31"/>
      <c r="P210" s="31"/>
      <c r="Q210" s="31"/>
      <c r="R210" s="31"/>
      <c r="S210" s="31"/>
      <c r="T210" s="76"/>
    </row>
    <row r="211" spans="4:20" s="10" customFormat="1" ht="15">
      <c r="D211" s="9"/>
      <c r="E211" s="9"/>
      <c r="H211" s="31"/>
      <c r="I211" s="31"/>
      <c r="J211" s="32"/>
      <c r="K211" s="32"/>
      <c r="L211" s="31"/>
      <c r="M211" s="31"/>
      <c r="N211" s="31"/>
      <c r="O211" s="31"/>
      <c r="P211" s="31"/>
      <c r="Q211" s="31"/>
      <c r="R211" s="31"/>
      <c r="S211" s="31"/>
      <c r="T211" s="76"/>
    </row>
    <row r="212" spans="4:20" s="10" customFormat="1" ht="15">
      <c r="D212" s="9"/>
      <c r="E212" s="9"/>
      <c r="H212" s="31"/>
      <c r="I212" s="31"/>
      <c r="J212" s="32"/>
      <c r="K212" s="32"/>
      <c r="L212" s="31"/>
      <c r="M212" s="31"/>
      <c r="N212" s="31"/>
      <c r="O212" s="31"/>
      <c r="P212" s="31"/>
      <c r="Q212" s="31"/>
      <c r="R212" s="31"/>
      <c r="S212" s="31"/>
      <c r="T212" s="76"/>
    </row>
    <row r="213" spans="4:20" s="10" customFormat="1" ht="15">
      <c r="D213" s="9"/>
      <c r="E213" s="9"/>
      <c r="H213" s="31"/>
      <c r="I213" s="31"/>
      <c r="J213" s="32"/>
      <c r="K213" s="32"/>
      <c r="L213" s="31"/>
      <c r="M213" s="31"/>
      <c r="N213" s="31"/>
      <c r="O213" s="31"/>
      <c r="P213" s="31"/>
      <c r="Q213" s="31"/>
      <c r="R213" s="31"/>
      <c r="S213" s="31"/>
      <c r="T213" s="76"/>
    </row>
    <row r="214" spans="4:20" s="10" customFormat="1" ht="15">
      <c r="D214" s="9"/>
      <c r="E214" s="9"/>
      <c r="H214" s="31"/>
      <c r="I214" s="31"/>
      <c r="J214" s="32"/>
      <c r="K214" s="32"/>
      <c r="L214" s="31"/>
      <c r="M214" s="31"/>
      <c r="N214" s="31"/>
      <c r="O214" s="31"/>
      <c r="P214" s="31"/>
      <c r="Q214" s="31"/>
      <c r="R214" s="31"/>
      <c r="S214" s="31"/>
      <c r="T214" s="76"/>
    </row>
    <row r="215" spans="4:20" s="10" customFormat="1" ht="15">
      <c r="D215" s="9"/>
      <c r="E215" s="9"/>
      <c r="H215" s="31"/>
      <c r="I215" s="31"/>
      <c r="J215" s="32"/>
      <c r="K215" s="32"/>
      <c r="L215" s="31"/>
      <c r="M215" s="31"/>
      <c r="N215" s="31"/>
      <c r="O215" s="31"/>
      <c r="P215" s="31"/>
      <c r="Q215" s="31"/>
      <c r="R215" s="31"/>
      <c r="S215" s="31"/>
      <c r="T215" s="76"/>
    </row>
    <row r="216" spans="4:20" s="10" customFormat="1" ht="15">
      <c r="D216" s="9"/>
      <c r="E216" s="9"/>
      <c r="H216" s="31"/>
      <c r="I216" s="31"/>
      <c r="J216" s="32"/>
      <c r="K216" s="32"/>
      <c r="L216" s="31"/>
      <c r="M216" s="31"/>
      <c r="N216" s="31"/>
      <c r="O216" s="31"/>
      <c r="P216" s="31"/>
      <c r="Q216" s="31"/>
      <c r="R216" s="31"/>
      <c r="S216" s="31"/>
      <c r="T216" s="76"/>
    </row>
    <row r="217" spans="4:20" s="10" customFormat="1" ht="15">
      <c r="D217" s="9"/>
      <c r="E217" s="9"/>
      <c r="H217" s="31"/>
      <c r="I217" s="31"/>
      <c r="J217" s="32"/>
      <c r="K217" s="32"/>
      <c r="L217" s="31"/>
      <c r="M217" s="31"/>
      <c r="N217" s="31"/>
      <c r="O217" s="31"/>
      <c r="P217" s="31"/>
      <c r="Q217" s="31"/>
      <c r="R217" s="31"/>
      <c r="S217" s="31"/>
      <c r="T217" s="76"/>
    </row>
    <row r="218" spans="4:20" s="10" customFormat="1" ht="15">
      <c r="D218" s="9"/>
      <c r="E218" s="9"/>
      <c r="H218" s="31"/>
      <c r="I218" s="31"/>
      <c r="J218" s="32"/>
      <c r="K218" s="32"/>
      <c r="L218" s="31"/>
      <c r="M218" s="31"/>
      <c r="N218" s="31"/>
      <c r="O218" s="31"/>
      <c r="P218" s="31"/>
      <c r="Q218" s="31"/>
      <c r="R218" s="31"/>
      <c r="S218" s="31"/>
      <c r="T218" s="76"/>
    </row>
    <row r="219" spans="4:20" s="10" customFormat="1" ht="15">
      <c r="D219" s="9"/>
      <c r="E219" s="9"/>
      <c r="H219" s="31"/>
      <c r="I219" s="31"/>
      <c r="J219" s="32"/>
      <c r="K219" s="32"/>
      <c r="L219" s="31"/>
      <c r="M219" s="31"/>
      <c r="N219" s="31"/>
      <c r="O219" s="31"/>
      <c r="P219" s="31"/>
      <c r="Q219" s="31"/>
      <c r="R219" s="31"/>
      <c r="S219" s="31"/>
      <c r="T219" s="76"/>
    </row>
    <row r="220" spans="4:20" s="10" customFormat="1" ht="15">
      <c r="D220" s="9"/>
      <c r="E220" s="9"/>
      <c r="H220" s="31"/>
      <c r="I220" s="31"/>
      <c r="J220" s="32"/>
      <c r="K220" s="32"/>
      <c r="L220" s="31"/>
      <c r="M220" s="31"/>
      <c r="N220" s="31"/>
      <c r="O220" s="31"/>
      <c r="P220" s="31"/>
      <c r="Q220" s="31"/>
      <c r="R220" s="31"/>
      <c r="S220" s="31"/>
      <c r="T220" s="76"/>
    </row>
    <row r="221" spans="4:20" s="10" customFormat="1" ht="15">
      <c r="D221" s="9"/>
      <c r="E221" s="9"/>
      <c r="H221" s="31"/>
      <c r="I221" s="31"/>
      <c r="J221" s="32"/>
      <c r="K221" s="32"/>
      <c r="L221" s="31"/>
      <c r="M221" s="31"/>
      <c r="N221" s="31"/>
      <c r="O221" s="31"/>
      <c r="P221" s="31"/>
      <c r="Q221" s="31"/>
      <c r="R221" s="31"/>
      <c r="S221" s="31"/>
      <c r="T221" s="76"/>
    </row>
    <row r="222" spans="4:20" s="10" customFormat="1" ht="15">
      <c r="D222" s="9"/>
      <c r="E222" s="9"/>
      <c r="H222" s="31"/>
      <c r="I222" s="31"/>
      <c r="J222" s="32"/>
      <c r="K222" s="32"/>
      <c r="L222" s="31"/>
      <c r="M222" s="31"/>
      <c r="N222" s="31"/>
      <c r="O222" s="31"/>
      <c r="P222" s="31"/>
      <c r="Q222" s="31"/>
      <c r="R222" s="31"/>
      <c r="S222" s="31"/>
      <c r="T222" s="76"/>
    </row>
    <row r="223" spans="4:20" s="10" customFormat="1" ht="15">
      <c r="D223" s="9"/>
      <c r="E223" s="9"/>
      <c r="H223" s="31"/>
      <c r="I223" s="31"/>
      <c r="J223" s="32"/>
      <c r="K223" s="32"/>
      <c r="L223" s="31"/>
      <c r="M223" s="31"/>
      <c r="N223" s="31"/>
      <c r="O223" s="31"/>
      <c r="P223" s="31"/>
      <c r="Q223" s="31"/>
      <c r="R223" s="31"/>
      <c r="S223" s="31"/>
      <c r="T223" s="76"/>
    </row>
    <row r="224" spans="4:20" s="10" customFormat="1" ht="15">
      <c r="D224" s="9"/>
      <c r="E224" s="9"/>
      <c r="H224" s="31"/>
      <c r="I224" s="31"/>
      <c r="J224" s="32"/>
      <c r="K224" s="32"/>
      <c r="L224" s="31"/>
      <c r="M224" s="31"/>
      <c r="N224" s="31"/>
      <c r="O224" s="31"/>
      <c r="P224" s="31"/>
      <c r="Q224" s="31"/>
      <c r="R224" s="31"/>
      <c r="S224" s="31"/>
      <c r="T224" s="76"/>
    </row>
    <row r="225" spans="4:20" s="10" customFormat="1" ht="15">
      <c r="D225" s="9"/>
      <c r="E225" s="9"/>
      <c r="H225" s="31"/>
      <c r="I225" s="31"/>
      <c r="J225" s="32"/>
      <c r="K225" s="32"/>
      <c r="L225" s="31"/>
      <c r="M225" s="31"/>
      <c r="N225" s="31"/>
      <c r="O225" s="31"/>
      <c r="P225" s="31"/>
      <c r="Q225" s="31"/>
      <c r="R225" s="31"/>
      <c r="S225" s="31"/>
      <c r="T225" s="76"/>
    </row>
    <row r="226" spans="4:20" s="10" customFormat="1" ht="15">
      <c r="D226" s="9"/>
      <c r="E226" s="9"/>
      <c r="H226" s="31"/>
      <c r="I226" s="31"/>
      <c r="J226" s="32"/>
      <c r="K226" s="32"/>
      <c r="L226" s="31"/>
      <c r="M226" s="31"/>
      <c r="N226" s="31"/>
      <c r="O226" s="31"/>
      <c r="P226" s="31"/>
      <c r="Q226" s="31"/>
      <c r="R226" s="31"/>
      <c r="S226" s="31"/>
      <c r="T226" s="76"/>
    </row>
    <row r="227" spans="4:20" s="10" customFormat="1" ht="15">
      <c r="D227" s="9"/>
      <c r="E227" s="9"/>
      <c r="H227" s="31"/>
      <c r="I227" s="31"/>
      <c r="J227" s="32"/>
      <c r="K227" s="32"/>
      <c r="L227" s="31"/>
      <c r="M227" s="31"/>
      <c r="N227" s="31"/>
      <c r="O227" s="31"/>
      <c r="P227" s="31"/>
      <c r="Q227" s="31"/>
      <c r="R227" s="31"/>
      <c r="S227" s="31"/>
      <c r="T227" s="76"/>
    </row>
    <row r="228" spans="4:20" s="10" customFormat="1" ht="15">
      <c r="D228" s="9"/>
      <c r="E228" s="9"/>
      <c r="H228" s="31"/>
      <c r="I228" s="31"/>
      <c r="J228" s="32"/>
      <c r="K228" s="32"/>
      <c r="L228" s="31"/>
      <c r="M228" s="31"/>
      <c r="N228" s="31"/>
      <c r="O228" s="31"/>
      <c r="P228" s="31"/>
      <c r="Q228" s="31"/>
      <c r="R228" s="31"/>
      <c r="S228" s="31"/>
      <c r="T228" s="76"/>
    </row>
    <row r="229" spans="4:20" s="10" customFormat="1" ht="15">
      <c r="D229" s="9"/>
      <c r="E229" s="9"/>
      <c r="H229" s="31"/>
      <c r="I229" s="31"/>
      <c r="J229" s="32"/>
      <c r="K229" s="32"/>
      <c r="L229" s="31"/>
      <c r="M229" s="31"/>
      <c r="N229" s="31"/>
      <c r="O229" s="31"/>
      <c r="P229" s="31"/>
      <c r="Q229" s="31"/>
      <c r="R229" s="31"/>
      <c r="S229" s="31"/>
      <c r="T229" s="76"/>
    </row>
    <row r="230" spans="4:20" s="10" customFormat="1" ht="15">
      <c r="D230" s="9"/>
      <c r="E230" s="9"/>
      <c r="H230" s="31"/>
      <c r="I230" s="31"/>
      <c r="J230" s="32"/>
      <c r="K230" s="32"/>
      <c r="L230" s="31"/>
      <c r="M230" s="31"/>
      <c r="N230" s="31"/>
      <c r="O230" s="31"/>
      <c r="P230" s="31"/>
      <c r="Q230" s="31"/>
      <c r="R230" s="31"/>
      <c r="S230" s="31"/>
      <c r="T230" s="76"/>
    </row>
    <row r="231" spans="4:20" s="10" customFormat="1" ht="15">
      <c r="D231" s="9"/>
      <c r="E231" s="9"/>
      <c r="H231" s="31"/>
      <c r="I231" s="31"/>
      <c r="J231" s="32"/>
      <c r="K231" s="32"/>
      <c r="L231" s="31"/>
      <c r="M231" s="31"/>
      <c r="N231" s="31"/>
      <c r="O231" s="31"/>
      <c r="P231" s="31"/>
      <c r="Q231" s="31"/>
      <c r="R231" s="31"/>
      <c r="S231" s="31"/>
      <c r="T231" s="76"/>
    </row>
    <row r="232" spans="4:20" s="10" customFormat="1" ht="15">
      <c r="D232" s="9"/>
      <c r="E232" s="9"/>
      <c r="H232" s="31"/>
      <c r="I232" s="31"/>
      <c r="J232" s="32"/>
      <c r="K232" s="32"/>
      <c r="L232" s="31"/>
      <c r="M232" s="31"/>
      <c r="N232" s="31"/>
      <c r="O232" s="31"/>
      <c r="P232" s="31"/>
      <c r="Q232" s="31"/>
      <c r="R232" s="31"/>
      <c r="S232" s="31"/>
      <c r="T232" s="76"/>
    </row>
    <row r="233" spans="4:20" s="10" customFormat="1" ht="15">
      <c r="D233" s="9"/>
      <c r="E233" s="9"/>
      <c r="H233" s="31"/>
      <c r="I233" s="31"/>
      <c r="J233" s="32"/>
      <c r="K233" s="32"/>
      <c r="L233" s="31"/>
      <c r="M233" s="31"/>
      <c r="N233" s="31"/>
      <c r="O233" s="31"/>
      <c r="P233" s="31"/>
      <c r="Q233" s="31"/>
      <c r="R233" s="31"/>
      <c r="S233" s="31"/>
      <c r="T233" s="76"/>
    </row>
    <row r="234" spans="4:20" s="10" customFormat="1" ht="15">
      <c r="D234" s="9"/>
      <c r="E234" s="9"/>
      <c r="H234" s="31"/>
      <c r="I234" s="31"/>
      <c r="J234" s="32"/>
      <c r="K234" s="32"/>
      <c r="L234" s="31"/>
      <c r="M234" s="31"/>
      <c r="N234" s="31"/>
      <c r="O234" s="31"/>
      <c r="P234" s="31"/>
      <c r="Q234" s="31"/>
      <c r="R234" s="31"/>
      <c r="S234" s="31"/>
      <c r="T234" s="76"/>
    </row>
    <row r="235" spans="4:20" s="10" customFormat="1" ht="15">
      <c r="D235" s="9"/>
      <c r="E235" s="9"/>
      <c r="H235" s="31"/>
      <c r="I235" s="31"/>
      <c r="J235" s="32"/>
      <c r="K235" s="32"/>
      <c r="L235" s="31"/>
      <c r="M235" s="31"/>
      <c r="N235" s="31"/>
      <c r="O235" s="31"/>
      <c r="P235" s="31"/>
      <c r="Q235" s="31"/>
      <c r="R235" s="31"/>
      <c r="S235" s="31"/>
      <c r="T235" s="76"/>
    </row>
    <row r="236" spans="4:20" s="10" customFormat="1" ht="15">
      <c r="D236" s="9"/>
      <c r="E236" s="9"/>
      <c r="H236" s="31"/>
      <c r="I236" s="31"/>
      <c r="J236" s="32"/>
      <c r="K236" s="32"/>
      <c r="L236" s="31"/>
      <c r="M236" s="31"/>
      <c r="N236" s="31"/>
      <c r="O236" s="31"/>
      <c r="P236" s="31"/>
      <c r="Q236" s="31"/>
      <c r="R236" s="31"/>
      <c r="S236" s="31"/>
      <c r="T236" s="76"/>
    </row>
    <row r="237" spans="4:20" s="10" customFormat="1" ht="15">
      <c r="D237" s="9"/>
      <c r="E237" s="9"/>
      <c r="H237" s="31"/>
      <c r="I237" s="31"/>
      <c r="J237" s="32"/>
      <c r="K237" s="32"/>
      <c r="L237" s="31"/>
      <c r="M237" s="31"/>
      <c r="N237" s="31"/>
      <c r="O237" s="31"/>
      <c r="P237" s="31"/>
      <c r="Q237" s="31"/>
      <c r="R237" s="31"/>
      <c r="S237" s="31"/>
      <c r="T237" s="76"/>
    </row>
    <row r="238" spans="4:20" s="10" customFormat="1" ht="15">
      <c r="D238" s="9"/>
      <c r="E238" s="9"/>
      <c r="H238" s="31"/>
      <c r="I238" s="31"/>
      <c r="J238" s="32"/>
      <c r="K238" s="32"/>
      <c r="L238" s="31"/>
      <c r="M238" s="31"/>
      <c r="N238" s="31"/>
      <c r="O238" s="31"/>
      <c r="P238" s="31"/>
      <c r="Q238" s="31"/>
      <c r="R238" s="31"/>
      <c r="S238" s="31"/>
      <c r="T238" s="76"/>
    </row>
    <row r="239" spans="4:20" s="10" customFormat="1" ht="15">
      <c r="D239" s="9"/>
      <c r="E239" s="9"/>
      <c r="H239" s="31"/>
      <c r="I239" s="31"/>
      <c r="J239" s="32"/>
      <c r="K239" s="32"/>
      <c r="L239" s="31"/>
      <c r="M239" s="31"/>
      <c r="N239" s="31"/>
      <c r="O239" s="31"/>
      <c r="P239" s="31"/>
      <c r="Q239" s="31"/>
      <c r="R239" s="31"/>
      <c r="S239" s="31"/>
      <c r="T239" s="76"/>
    </row>
    <row r="240" spans="4:20" s="10" customFormat="1" ht="15">
      <c r="D240" s="9"/>
      <c r="E240" s="9"/>
      <c r="H240" s="31"/>
      <c r="I240" s="31"/>
      <c r="J240" s="32"/>
      <c r="K240" s="32"/>
      <c r="L240" s="31"/>
      <c r="M240" s="31"/>
      <c r="N240" s="31"/>
      <c r="O240" s="31"/>
      <c r="P240" s="31"/>
      <c r="Q240" s="31"/>
      <c r="R240" s="31"/>
      <c r="S240" s="31"/>
      <c r="T240" s="76"/>
    </row>
    <row r="241" spans="4:20" s="10" customFormat="1" ht="15">
      <c r="D241" s="9"/>
      <c r="E241" s="9"/>
      <c r="H241" s="31"/>
      <c r="I241" s="31"/>
      <c r="J241" s="32"/>
      <c r="K241" s="32"/>
      <c r="L241" s="31"/>
      <c r="M241" s="31"/>
      <c r="N241" s="31"/>
      <c r="O241" s="31"/>
      <c r="P241" s="31"/>
      <c r="Q241" s="31"/>
      <c r="R241" s="31"/>
      <c r="S241" s="31"/>
      <c r="T241" s="76"/>
    </row>
    <row r="242" spans="4:20" s="10" customFormat="1" ht="15">
      <c r="D242" s="9"/>
      <c r="E242" s="9"/>
      <c r="H242" s="31"/>
      <c r="I242" s="31"/>
      <c r="J242" s="32"/>
      <c r="K242" s="32"/>
      <c r="L242" s="31"/>
      <c r="M242" s="31"/>
      <c r="N242" s="31"/>
      <c r="O242" s="31"/>
      <c r="P242" s="31"/>
      <c r="Q242" s="31"/>
      <c r="R242" s="31"/>
      <c r="S242" s="31"/>
      <c r="T242" s="76"/>
    </row>
    <row r="243" spans="4:20" s="10" customFormat="1" ht="15">
      <c r="D243" s="9"/>
      <c r="E243" s="9"/>
      <c r="H243" s="31"/>
      <c r="I243" s="31"/>
      <c r="J243" s="32"/>
      <c r="K243" s="32"/>
      <c r="L243" s="31"/>
      <c r="M243" s="31"/>
      <c r="N243" s="31"/>
      <c r="O243" s="31"/>
      <c r="P243" s="31"/>
      <c r="Q243" s="31"/>
      <c r="R243" s="31"/>
      <c r="S243" s="31"/>
      <c r="T243" s="76"/>
    </row>
    <row r="244" spans="4:20" s="10" customFormat="1" ht="15">
      <c r="D244" s="9"/>
      <c r="E244" s="9"/>
      <c r="H244" s="31"/>
      <c r="I244" s="31"/>
      <c r="J244" s="32"/>
      <c r="K244" s="32"/>
      <c r="L244" s="31"/>
      <c r="M244" s="31"/>
      <c r="N244" s="31"/>
      <c r="O244" s="31"/>
      <c r="P244" s="31"/>
      <c r="Q244" s="31"/>
      <c r="R244" s="31"/>
      <c r="S244" s="31"/>
      <c r="T244" s="76"/>
    </row>
    <row r="245" spans="4:20" s="10" customFormat="1" ht="15">
      <c r="D245" s="9"/>
      <c r="E245" s="9"/>
      <c r="H245" s="31"/>
      <c r="I245" s="31"/>
      <c r="J245" s="32"/>
      <c r="K245" s="32"/>
      <c r="L245" s="31"/>
      <c r="M245" s="31"/>
      <c r="N245" s="31"/>
      <c r="O245" s="31"/>
      <c r="P245" s="31"/>
      <c r="Q245" s="31"/>
      <c r="R245" s="31"/>
      <c r="S245" s="31"/>
      <c r="T245" s="76"/>
    </row>
    <row r="246" spans="4:20" s="10" customFormat="1" ht="15">
      <c r="D246" s="9"/>
      <c r="E246" s="9"/>
      <c r="H246" s="31"/>
      <c r="I246" s="31"/>
      <c r="J246" s="32"/>
      <c r="K246" s="32"/>
      <c r="L246" s="31"/>
      <c r="M246" s="31"/>
      <c r="N246" s="31"/>
      <c r="O246" s="31"/>
      <c r="P246" s="31"/>
      <c r="Q246" s="31"/>
      <c r="R246" s="31"/>
      <c r="S246" s="31"/>
      <c r="T246" s="76"/>
    </row>
    <row r="247" spans="4:20" s="10" customFormat="1" ht="15">
      <c r="D247" s="9"/>
      <c r="E247" s="9"/>
      <c r="H247" s="31"/>
      <c r="I247" s="31"/>
      <c r="J247" s="32"/>
      <c r="K247" s="32"/>
      <c r="L247" s="31"/>
      <c r="M247" s="31"/>
      <c r="N247" s="31"/>
      <c r="O247" s="31"/>
      <c r="P247" s="31"/>
      <c r="Q247" s="31"/>
      <c r="R247" s="31"/>
      <c r="S247" s="31"/>
      <c r="T247" s="76"/>
    </row>
    <row r="248" spans="4:20" s="10" customFormat="1" ht="15">
      <c r="D248" s="9"/>
      <c r="E248" s="9"/>
      <c r="H248" s="31"/>
      <c r="I248" s="31"/>
      <c r="J248" s="32"/>
      <c r="K248" s="32"/>
      <c r="L248" s="31"/>
      <c r="M248" s="31"/>
      <c r="N248" s="31"/>
      <c r="O248" s="31"/>
      <c r="P248" s="31"/>
      <c r="Q248" s="31"/>
      <c r="R248" s="31"/>
      <c r="S248" s="31"/>
      <c r="T248" s="76"/>
    </row>
    <row r="249" spans="4:20" s="10" customFormat="1" ht="15">
      <c r="D249" s="9"/>
      <c r="E249" s="9"/>
      <c r="H249" s="31"/>
      <c r="I249" s="31"/>
      <c r="J249" s="32"/>
      <c r="K249" s="32"/>
      <c r="L249" s="31"/>
      <c r="M249" s="31"/>
      <c r="N249" s="31"/>
      <c r="O249" s="31"/>
      <c r="P249" s="31"/>
      <c r="Q249" s="31"/>
      <c r="R249" s="31"/>
      <c r="S249" s="31"/>
      <c r="T249" s="76"/>
    </row>
    <row r="250" spans="4:20" s="10" customFormat="1" ht="15">
      <c r="D250" s="9"/>
      <c r="E250" s="9"/>
      <c r="H250" s="31"/>
      <c r="I250" s="31"/>
      <c r="J250" s="32"/>
      <c r="K250" s="32"/>
      <c r="L250" s="31"/>
      <c r="M250" s="31"/>
      <c r="N250" s="31"/>
      <c r="O250" s="31"/>
      <c r="P250" s="31"/>
      <c r="Q250" s="31"/>
      <c r="R250" s="31"/>
      <c r="S250" s="31"/>
      <c r="T250" s="76"/>
    </row>
    <row r="251" spans="4:20" s="10" customFormat="1" ht="15">
      <c r="D251" s="9"/>
      <c r="E251" s="9"/>
      <c r="H251" s="31"/>
      <c r="I251" s="31"/>
      <c r="J251" s="32"/>
      <c r="K251" s="32"/>
      <c r="L251" s="31"/>
      <c r="M251" s="31"/>
      <c r="N251" s="31"/>
      <c r="O251" s="31"/>
      <c r="P251" s="31"/>
      <c r="Q251" s="31"/>
      <c r="R251" s="31"/>
      <c r="S251" s="31"/>
      <c r="T251" s="76"/>
    </row>
    <row r="252" spans="4:20" s="10" customFormat="1" ht="15">
      <c r="D252" s="9"/>
      <c r="E252" s="9"/>
      <c r="H252" s="31"/>
      <c r="I252" s="31"/>
      <c r="J252" s="32"/>
      <c r="K252" s="32"/>
      <c r="L252" s="31"/>
      <c r="M252" s="31"/>
      <c r="N252" s="31"/>
      <c r="O252" s="31"/>
      <c r="P252" s="31"/>
      <c r="Q252" s="31"/>
      <c r="R252" s="31"/>
      <c r="S252" s="31"/>
      <c r="T252" s="76"/>
    </row>
    <row r="253" spans="4:20" s="10" customFormat="1" ht="15">
      <c r="D253" s="9"/>
      <c r="E253" s="9"/>
      <c r="H253" s="31"/>
      <c r="I253" s="31"/>
      <c r="J253" s="32"/>
      <c r="K253" s="32"/>
      <c r="L253" s="31"/>
      <c r="M253" s="31"/>
      <c r="N253" s="31"/>
      <c r="O253" s="31"/>
      <c r="P253" s="31"/>
      <c r="Q253" s="31"/>
      <c r="R253" s="31"/>
      <c r="S253" s="31"/>
      <c r="T253" s="76"/>
    </row>
    <row r="254" spans="4:20" s="10" customFormat="1" ht="15">
      <c r="D254" s="9"/>
      <c r="E254" s="9"/>
      <c r="H254" s="31"/>
      <c r="I254" s="31"/>
      <c r="J254" s="32"/>
      <c r="K254" s="32"/>
      <c r="L254" s="31"/>
      <c r="M254" s="31"/>
      <c r="N254" s="31"/>
      <c r="O254" s="31"/>
      <c r="P254" s="31"/>
      <c r="Q254" s="31"/>
      <c r="R254" s="31"/>
      <c r="S254" s="31"/>
      <c r="T254" s="76"/>
    </row>
    <row r="255" spans="4:20" s="10" customFormat="1" ht="15">
      <c r="D255" s="9"/>
      <c r="E255" s="9"/>
      <c r="H255" s="31"/>
      <c r="I255" s="31"/>
      <c r="J255" s="32"/>
      <c r="K255" s="32"/>
      <c r="L255" s="31"/>
      <c r="M255" s="31"/>
      <c r="N255" s="31"/>
      <c r="O255" s="31"/>
      <c r="P255" s="31"/>
      <c r="Q255" s="31"/>
      <c r="R255" s="31"/>
      <c r="S255" s="31"/>
      <c r="T255" s="76"/>
    </row>
    <row r="256" spans="4:20" s="10" customFormat="1" ht="15">
      <c r="D256" s="9"/>
      <c r="E256" s="9"/>
      <c r="H256" s="31"/>
      <c r="I256" s="31"/>
      <c r="J256" s="32"/>
      <c r="K256" s="32"/>
      <c r="L256" s="31"/>
      <c r="M256" s="31"/>
      <c r="N256" s="31"/>
      <c r="O256" s="31"/>
      <c r="P256" s="31"/>
      <c r="Q256" s="31"/>
      <c r="R256" s="31"/>
      <c r="S256" s="31"/>
      <c r="T256" s="76"/>
    </row>
    <row r="257" spans="4:20" s="10" customFormat="1" ht="15">
      <c r="D257" s="9"/>
      <c r="E257" s="9"/>
      <c r="H257" s="31"/>
      <c r="I257" s="31"/>
      <c r="J257" s="32"/>
      <c r="K257" s="32"/>
      <c r="L257" s="31"/>
      <c r="M257" s="31"/>
      <c r="N257" s="31"/>
      <c r="O257" s="31"/>
      <c r="P257" s="31"/>
      <c r="Q257" s="31"/>
      <c r="R257" s="31"/>
      <c r="S257" s="31"/>
      <c r="T257" s="76"/>
    </row>
    <row r="258" spans="4:20" s="10" customFormat="1" ht="15">
      <c r="D258" s="9"/>
      <c r="E258" s="9"/>
      <c r="H258" s="31"/>
      <c r="I258" s="31"/>
      <c r="J258" s="32"/>
      <c r="K258" s="32"/>
      <c r="L258" s="31"/>
      <c r="M258" s="31"/>
      <c r="N258" s="31"/>
      <c r="O258" s="31"/>
      <c r="P258" s="31"/>
      <c r="Q258" s="31"/>
      <c r="R258" s="31"/>
      <c r="S258" s="31"/>
      <c r="T258" s="76"/>
    </row>
    <row r="259" spans="4:20" s="10" customFormat="1" ht="15">
      <c r="D259" s="9"/>
      <c r="E259" s="9"/>
      <c r="H259" s="31"/>
      <c r="I259" s="31"/>
      <c r="J259" s="32"/>
      <c r="K259" s="32"/>
      <c r="L259" s="31"/>
      <c r="M259" s="31"/>
      <c r="N259" s="31"/>
      <c r="O259" s="31"/>
      <c r="P259" s="31"/>
      <c r="Q259" s="31"/>
      <c r="R259" s="31"/>
      <c r="S259" s="31"/>
      <c r="T259" s="76"/>
    </row>
    <row r="260" spans="4:20" s="10" customFormat="1" ht="15">
      <c r="D260" s="9"/>
      <c r="E260" s="9"/>
      <c r="H260" s="31"/>
      <c r="I260" s="31"/>
      <c r="J260" s="32"/>
      <c r="K260" s="32"/>
      <c r="L260" s="31"/>
      <c r="M260" s="31"/>
      <c r="N260" s="31"/>
      <c r="O260" s="31"/>
      <c r="P260" s="31"/>
      <c r="Q260" s="31"/>
      <c r="R260" s="31"/>
      <c r="S260" s="31"/>
      <c r="T260" s="76"/>
    </row>
    <row r="261" spans="4:20" s="10" customFormat="1" ht="15">
      <c r="D261" s="9"/>
      <c r="E261" s="9"/>
      <c r="H261" s="31"/>
      <c r="I261" s="31"/>
      <c r="J261" s="32"/>
      <c r="K261" s="32"/>
      <c r="L261" s="31"/>
      <c r="M261" s="31"/>
      <c r="N261" s="31"/>
      <c r="O261" s="31"/>
      <c r="P261" s="31"/>
      <c r="Q261" s="31"/>
      <c r="R261" s="31"/>
      <c r="S261" s="31"/>
      <c r="T261" s="76"/>
    </row>
    <row r="262" spans="4:20" s="10" customFormat="1" ht="15">
      <c r="D262" s="9"/>
      <c r="E262" s="9"/>
      <c r="H262" s="31"/>
      <c r="I262" s="31"/>
      <c r="J262" s="32"/>
      <c r="K262" s="32"/>
      <c r="L262" s="31"/>
      <c r="M262" s="31"/>
      <c r="N262" s="31"/>
      <c r="O262" s="31"/>
      <c r="P262" s="31"/>
      <c r="Q262" s="31"/>
      <c r="R262" s="31"/>
      <c r="S262" s="31"/>
      <c r="T262" s="76"/>
    </row>
    <row r="263" spans="4:20" s="10" customFormat="1" ht="15">
      <c r="D263" s="9"/>
      <c r="E263" s="9"/>
      <c r="H263" s="31"/>
      <c r="I263" s="31"/>
      <c r="J263" s="32"/>
      <c r="K263" s="32"/>
      <c r="L263" s="31"/>
      <c r="M263" s="31"/>
      <c r="N263" s="31"/>
      <c r="O263" s="31"/>
      <c r="P263" s="31"/>
      <c r="Q263" s="31"/>
      <c r="R263" s="31"/>
      <c r="S263" s="31"/>
      <c r="T263" s="76"/>
    </row>
    <row r="264" spans="4:20" s="10" customFormat="1" ht="15">
      <c r="D264" s="9"/>
      <c r="E264" s="9"/>
      <c r="H264" s="31"/>
      <c r="I264" s="31"/>
      <c r="J264" s="32"/>
      <c r="K264" s="32"/>
      <c r="L264" s="31"/>
      <c r="M264" s="31"/>
      <c r="N264" s="31"/>
      <c r="O264" s="31"/>
      <c r="P264" s="31"/>
      <c r="Q264" s="31"/>
      <c r="R264" s="31"/>
      <c r="S264" s="31"/>
      <c r="T264" s="76"/>
    </row>
    <row r="265" spans="4:20" s="10" customFormat="1" ht="15">
      <c r="D265" s="9"/>
      <c r="E265" s="9"/>
      <c r="H265" s="31"/>
      <c r="I265" s="31"/>
      <c r="J265" s="32"/>
      <c r="K265" s="32"/>
      <c r="L265" s="31"/>
      <c r="M265" s="31"/>
      <c r="N265" s="31"/>
      <c r="O265" s="31"/>
      <c r="P265" s="31"/>
      <c r="Q265" s="31"/>
      <c r="R265" s="31"/>
      <c r="S265" s="31"/>
      <c r="T265" s="76"/>
    </row>
    <row r="266" spans="4:20" s="10" customFormat="1" ht="15">
      <c r="D266" s="9"/>
      <c r="E266" s="9"/>
      <c r="H266" s="31"/>
      <c r="I266" s="31"/>
      <c r="J266" s="32"/>
      <c r="K266" s="32"/>
      <c r="L266" s="31"/>
      <c r="M266" s="31"/>
      <c r="N266" s="31"/>
      <c r="O266" s="31"/>
      <c r="P266" s="31"/>
      <c r="Q266" s="31"/>
      <c r="R266" s="31"/>
      <c r="S266" s="31"/>
      <c r="T266" s="76"/>
    </row>
    <row r="267" spans="4:20" s="10" customFormat="1" ht="15">
      <c r="D267" s="9"/>
      <c r="E267" s="9"/>
      <c r="H267" s="31"/>
      <c r="I267" s="31"/>
      <c r="J267" s="32"/>
      <c r="K267" s="32"/>
      <c r="L267" s="31"/>
      <c r="M267" s="31"/>
      <c r="N267" s="31"/>
      <c r="O267" s="31"/>
      <c r="P267" s="31"/>
      <c r="Q267" s="31"/>
      <c r="R267" s="31"/>
      <c r="S267" s="31"/>
      <c r="T267" s="76"/>
    </row>
    <row r="268" spans="4:20" s="10" customFormat="1" ht="15">
      <c r="D268" s="9"/>
      <c r="E268" s="9"/>
      <c r="H268" s="31"/>
      <c r="I268" s="31"/>
      <c r="J268" s="32"/>
      <c r="K268" s="32"/>
      <c r="L268" s="31"/>
      <c r="M268" s="31"/>
      <c r="N268" s="31"/>
      <c r="O268" s="31"/>
      <c r="P268" s="31"/>
      <c r="Q268" s="31"/>
      <c r="R268" s="31"/>
      <c r="S268" s="31"/>
      <c r="T268" s="76"/>
    </row>
    <row r="269" spans="4:20" s="10" customFormat="1" ht="15">
      <c r="D269" s="9"/>
      <c r="E269" s="9"/>
      <c r="H269" s="31"/>
      <c r="I269" s="31"/>
      <c r="J269" s="32"/>
      <c r="K269" s="32"/>
      <c r="L269" s="31"/>
      <c r="M269" s="31"/>
      <c r="N269" s="31"/>
      <c r="O269" s="31"/>
      <c r="P269" s="31"/>
      <c r="Q269" s="31"/>
      <c r="R269" s="31"/>
      <c r="S269" s="31"/>
      <c r="T269" s="76"/>
    </row>
    <row r="270" spans="4:20" s="10" customFormat="1" ht="15">
      <c r="D270" s="9"/>
      <c r="E270" s="9"/>
      <c r="H270" s="31"/>
      <c r="I270" s="31"/>
      <c r="J270" s="32"/>
      <c r="K270" s="32"/>
      <c r="L270" s="31"/>
      <c r="M270" s="31"/>
      <c r="N270" s="31"/>
      <c r="O270" s="31"/>
      <c r="P270" s="31"/>
      <c r="Q270" s="31"/>
      <c r="R270" s="31"/>
      <c r="S270" s="31"/>
      <c r="T270" s="76"/>
    </row>
    <row r="271" spans="4:20" s="10" customFormat="1" ht="15">
      <c r="D271" s="9"/>
      <c r="E271" s="9"/>
      <c r="H271" s="31"/>
      <c r="I271" s="31"/>
      <c r="J271" s="32"/>
      <c r="K271" s="32"/>
      <c r="L271" s="31"/>
      <c r="M271" s="31"/>
      <c r="N271" s="31"/>
      <c r="O271" s="31"/>
      <c r="P271" s="31"/>
      <c r="Q271" s="31"/>
      <c r="R271" s="31"/>
      <c r="S271" s="31"/>
      <c r="T271" s="76"/>
    </row>
    <row r="272" spans="4:20" s="10" customFormat="1" ht="15">
      <c r="D272" s="9"/>
      <c r="E272" s="9"/>
      <c r="H272" s="31"/>
      <c r="I272" s="31"/>
      <c r="J272" s="32"/>
      <c r="K272" s="32"/>
      <c r="L272" s="31"/>
      <c r="M272" s="31"/>
      <c r="N272" s="31"/>
      <c r="O272" s="31"/>
      <c r="P272" s="31"/>
      <c r="Q272" s="31"/>
      <c r="R272" s="31"/>
      <c r="S272" s="31"/>
      <c r="T272" s="76"/>
    </row>
    <row r="273" spans="4:20" s="10" customFormat="1" ht="15">
      <c r="D273" s="9"/>
      <c r="E273" s="9"/>
      <c r="H273" s="31"/>
      <c r="I273" s="31"/>
      <c r="J273" s="32"/>
      <c r="K273" s="32"/>
      <c r="L273" s="31"/>
      <c r="M273" s="31"/>
      <c r="N273" s="31"/>
      <c r="O273" s="31"/>
      <c r="P273" s="31"/>
      <c r="Q273" s="31"/>
      <c r="R273" s="31"/>
      <c r="S273" s="31"/>
      <c r="T273" s="76"/>
    </row>
    <row r="274" spans="4:20" s="10" customFormat="1" ht="15">
      <c r="D274" s="9"/>
      <c r="E274" s="9"/>
      <c r="H274" s="31"/>
      <c r="I274" s="31"/>
      <c r="J274" s="32"/>
      <c r="K274" s="32"/>
      <c r="L274" s="31"/>
      <c r="M274" s="31"/>
      <c r="N274" s="31"/>
      <c r="O274" s="31"/>
      <c r="P274" s="31"/>
      <c r="Q274" s="31"/>
      <c r="R274" s="31"/>
      <c r="S274" s="31"/>
      <c r="T274" s="76"/>
    </row>
    <row r="275" spans="4:20" s="10" customFormat="1" ht="15">
      <c r="D275" s="9"/>
      <c r="E275" s="9"/>
      <c r="H275" s="31"/>
      <c r="I275" s="31"/>
      <c r="J275" s="32"/>
      <c r="K275" s="32"/>
      <c r="L275" s="31"/>
      <c r="M275" s="31"/>
      <c r="N275" s="31"/>
      <c r="O275" s="31"/>
      <c r="P275" s="31"/>
      <c r="Q275" s="31"/>
      <c r="R275" s="31"/>
      <c r="S275" s="31"/>
      <c r="T275" s="76"/>
    </row>
    <row r="276" spans="4:20" s="10" customFormat="1" ht="15">
      <c r="D276" s="9"/>
      <c r="E276" s="9"/>
      <c r="H276" s="31"/>
      <c r="I276" s="31"/>
      <c r="J276" s="32"/>
      <c r="K276" s="32"/>
      <c r="L276" s="31"/>
      <c r="M276" s="31"/>
      <c r="N276" s="31"/>
      <c r="O276" s="31"/>
      <c r="P276" s="31"/>
      <c r="Q276" s="31"/>
      <c r="R276" s="31"/>
      <c r="S276" s="31"/>
      <c r="T276" s="76"/>
    </row>
    <row r="277" spans="4:20" s="10" customFormat="1" ht="15">
      <c r="D277" s="9"/>
      <c r="E277" s="9"/>
      <c r="H277" s="31"/>
      <c r="I277" s="31"/>
      <c r="J277" s="32"/>
      <c r="K277" s="32"/>
      <c r="L277" s="31"/>
      <c r="M277" s="31"/>
      <c r="N277" s="31"/>
      <c r="O277" s="31"/>
      <c r="P277" s="31"/>
      <c r="Q277" s="31"/>
      <c r="R277" s="31"/>
      <c r="S277" s="31"/>
      <c r="T277" s="76"/>
    </row>
    <row r="278" spans="4:20" s="10" customFormat="1" ht="15">
      <c r="D278" s="9"/>
      <c r="E278" s="9"/>
      <c r="H278" s="31"/>
      <c r="I278" s="31"/>
      <c r="J278" s="32"/>
      <c r="K278" s="32"/>
      <c r="L278" s="31"/>
      <c r="M278" s="31"/>
      <c r="N278" s="31"/>
      <c r="O278" s="31"/>
      <c r="P278" s="31"/>
      <c r="Q278" s="31"/>
      <c r="R278" s="31"/>
      <c r="S278" s="31"/>
      <c r="T278" s="76"/>
    </row>
    <row r="279" spans="4:20" s="10" customFormat="1" ht="15">
      <c r="D279" s="9"/>
      <c r="E279" s="9"/>
      <c r="H279" s="31"/>
      <c r="I279" s="31"/>
      <c r="J279" s="32"/>
      <c r="K279" s="32"/>
      <c r="L279" s="31"/>
      <c r="M279" s="31"/>
      <c r="N279" s="31"/>
      <c r="O279" s="31"/>
      <c r="P279" s="31"/>
      <c r="Q279" s="31"/>
      <c r="R279" s="31"/>
      <c r="S279" s="31"/>
      <c r="T279" s="76"/>
    </row>
    <row r="280" spans="4:20" s="10" customFormat="1" ht="15">
      <c r="D280" s="9"/>
      <c r="E280" s="9"/>
      <c r="H280" s="31"/>
      <c r="I280" s="31"/>
      <c r="J280" s="32"/>
      <c r="K280" s="32"/>
      <c r="L280" s="31"/>
      <c r="M280" s="31"/>
      <c r="N280" s="31"/>
      <c r="O280" s="31"/>
      <c r="P280" s="31"/>
      <c r="Q280" s="31"/>
      <c r="R280" s="31"/>
      <c r="S280" s="31"/>
      <c r="T280" s="76"/>
    </row>
    <row r="281" spans="4:20" s="10" customFormat="1" ht="15">
      <c r="D281" s="9"/>
      <c r="E281" s="9"/>
      <c r="H281" s="31"/>
      <c r="I281" s="31"/>
      <c r="J281" s="32"/>
      <c r="K281" s="32"/>
      <c r="L281" s="31"/>
      <c r="M281" s="31"/>
      <c r="N281" s="31"/>
      <c r="O281" s="31"/>
      <c r="P281" s="31"/>
      <c r="Q281" s="31"/>
      <c r="R281" s="31"/>
      <c r="S281" s="31"/>
      <c r="T281" s="76"/>
    </row>
    <row r="282" spans="4:20" s="10" customFormat="1" ht="15">
      <c r="D282" s="9"/>
      <c r="E282" s="9"/>
      <c r="H282" s="31"/>
      <c r="I282" s="31"/>
      <c r="J282" s="32"/>
      <c r="K282" s="32"/>
      <c r="L282" s="31"/>
      <c r="M282" s="31"/>
      <c r="N282" s="31"/>
      <c r="O282" s="31"/>
      <c r="P282" s="31"/>
      <c r="Q282" s="31"/>
      <c r="R282" s="31"/>
      <c r="S282" s="31"/>
      <c r="T282" s="76"/>
    </row>
    <row r="283" spans="4:20" s="10" customFormat="1" ht="15">
      <c r="D283" s="9"/>
      <c r="E283" s="9"/>
      <c r="H283" s="31"/>
      <c r="I283" s="31"/>
      <c r="J283" s="32"/>
      <c r="K283" s="32"/>
      <c r="L283" s="31"/>
      <c r="M283" s="31"/>
      <c r="N283" s="31"/>
      <c r="O283" s="31"/>
      <c r="P283" s="31"/>
      <c r="Q283" s="31"/>
      <c r="R283" s="31"/>
      <c r="S283" s="31"/>
      <c r="T283" s="76"/>
    </row>
    <row r="284" spans="4:20" s="10" customFormat="1" ht="15">
      <c r="D284" s="9"/>
      <c r="E284" s="9"/>
      <c r="H284" s="31"/>
      <c r="I284" s="31"/>
      <c r="J284" s="32"/>
      <c r="K284" s="32"/>
      <c r="L284" s="31"/>
      <c r="M284" s="31"/>
      <c r="N284" s="31"/>
      <c r="O284" s="31"/>
      <c r="P284" s="31"/>
      <c r="Q284" s="31"/>
      <c r="R284" s="31"/>
      <c r="S284" s="31"/>
      <c r="T284" s="76"/>
    </row>
    <row r="285" spans="4:20" s="10" customFormat="1" ht="15">
      <c r="D285" s="9"/>
      <c r="E285" s="9"/>
      <c r="H285" s="31"/>
      <c r="I285" s="31"/>
      <c r="J285" s="32"/>
      <c r="K285" s="32"/>
      <c r="L285" s="31"/>
      <c r="M285" s="31"/>
      <c r="N285" s="31"/>
      <c r="O285" s="31"/>
      <c r="P285" s="31"/>
      <c r="Q285" s="31"/>
      <c r="R285" s="31"/>
      <c r="S285" s="31"/>
      <c r="T285" s="76"/>
    </row>
    <row r="286" spans="4:20" s="10" customFormat="1" ht="15">
      <c r="D286" s="9"/>
      <c r="E286" s="9"/>
      <c r="H286" s="31"/>
      <c r="I286" s="31"/>
      <c r="J286" s="32"/>
      <c r="K286" s="32"/>
      <c r="L286" s="31"/>
      <c r="M286" s="31"/>
      <c r="N286" s="31"/>
      <c r="O286" s="31"/>
      <c r="P286" s="31"/>
      <c r="Q286" s="31"/>
      <c r="R286" s="31"/>
      <c r="S286" s="31"/>
      <c r="T286" s="76"/>
    </row>
    <row r="287" spans="4:20" s="10" customFormat="1" ht="15">
      <c r="D287" s="9"/>
      <c r="E287" s="9"/>
      <c r="H287" s="31"/>
      <c r="I287" s="31"/>
      <c r="J287" s="32"/>
      <c r="K287" s="32"/>
      <c r="L287" s="31"/>
      <c r="M287" s="31"/>
      <c r="N287" s="31"/>
      <c r="O287" s="31"/>
      <c r="P287" s="31"/>
      <c r="Q287" s="31"/>
      <c r="R287" s="31"/>
      <c r="S287" s="31"/>
      <c r="T287" s="76"/>
    </row>
    <row r="288" spans="4:20" s="10" customFormat="1" ht="15">
      <c r="D288" s="9"/>
      <c r="E288" s="9"/>
      <c r="H288" s="31"/>
      <c r="I288" s="31"/>
      <c r="J288" s="32"/>
      <c r="K288" s="32"/>
      <c r="L288" s="31"/>
      <c r="M288" s="31"/>
      <c r="N288" s="31"/>
      <c r="O288" s="31"/>
      <c r="P288" s="31"/>
      <c r="Q288" s="31"/>
      <c r="R288" s="31"/>
      <c r="S288" s="31"/>
      <c r="T288" s="76"/>
    </row>
    <row r="289" spans="4:20" s="10" customFormat="1" ht="15">
      <c r="D289" s="9"/>
      <c r="E289" s="9"/>
      <c r="H289" s="31"/>
      <c r="I289" s="31"/>
      <c r="J289" s="32"/>
      <c r="K289" s="32"/>
      <c r="L289" s="31"/>
      <c r="M289" s="31"/>
      <c r="N289" s="31"/>
      <c r="O289" s="31"/>
      <c r="P289" s="31"/>
      <c r="Q289" s="31"/>
      <c r="R289" s="31"/>
      <c r="S289" s="31"/>
      <c r="T289" s="76"/>
    </row>
    <row r="290" spans="4:20" s="10" customFormat="1" ht="15">
      <c r="D290" s="9"/>
      <c r="E290" s="9"/>
      <c r="H290" s="31"/>
      <c r="I290" s="31"/>
      <c r="J290" s="32"/>
      <c r="K290" s="32"/>
      <c r="L290" s="31"/>
      <c r="M290" s="31"/>
      <c r="N290" s="31"/>
      <c r="O290" s="31"/>
      <c r="P290" s="31"/>
      <c r="Q290" s="31"/>
      <c r="R290" s="31"/>
      <c r="S290" s="31"/>
      <c r="T290" s="76"/>
    </row>
    <row r="291" spans="4:20" s="10" customFormat="1" ht="15">
      <c r="D291" s="9"/>
      <c r="E291" s="9"/>
      <c r="H291" s="31"/>
      <c r="I291" s="31"/>
      <c r="J291" s="32"/>
      <c r="K291" s="32"/>
      <c r="L291" s="31"/>
      <c r="M291" s="31"/>
      <c r="N291" s="31"/>
      <c r="O291" s="31"/>
      <c r="P291" s="31"/>
      <c r="Q291" s="31"/>
      <c r="R291" s="31"/>
      <c r="S291" s="31"/>
      <c r="T291" s="76"/>
    </row>
    <row r="292" spans="4:20" s="10" customFormat="1" ht="15">
      <c r="D292" s="9"/>
      <c r="E292" s="9"/>
      <c r="H292" s="31"/>
      <c r="I292" s="31"/>
      <c r="J292" s="32"/>
      <c r="K292" s="32"/>
      <c r="L292" s="31"/>
      <c r="M292" s="31"/>
      <c r="N292" s="31"/>
      <c r="O292" s="31"/>
      <c r="P292" s="31"/>
      <c r="Q292" s="31"/>
      <c r="R292" s="31"/>
      <c r="S292" s="31"/>
      <c r="T292" s="76"/>
    </row>
    <row r="293" spans="4:20" s="10" customFormat="1" ht="15">
      <c r="D293" s="9"/>
      <c r="E293" s="9"/>
      <c r="H293" s="31"/>
      <c r="I293" s="31"/>
      <c r="J293" s="32"/>
      <c r="K293" s="32"/>
      <c r="L293" s="31"/>
      <c r="M293" s="31"/>
      <c r="N293" s="31"/>
      <c r="O293" s="31"/>
      <c r="P293" s="31"/>
      <c r="Q293" s="31"/>
      <c r="R293" s="31"/>
      <c r="S293" s="31"/>
      <c r="T293" s="76"/>
    </row>
    <row r="294" spans="4:20" s="10" customFormat="1" ht="15">
      <c r="D294" s="9"/>
      <c r="E294" s="9"/>
      <c r="H294" s="31"/>
      <c r="I294" s="31"/>
      <c r="J294" s="32"/>
      <c r="K294" s="32"/>
      <c r="L294" s="31"/>
      <c r="M294" s="31"/>
      <c r="N294" s="31"/>
      <c r="O294" s="31"/>
      <c r="P294" s="31"/>
      <c r="Q294" s="31"/>
      <c r="R294" s="31"/>
      <c r="S294" s="31"/>
      <c r="T294" s="76"/>
    </row>
    <row r="295" spans="4:20" s="10" customFormat="1" ht="15">
      <c r="D295" s="9"/>
      <c r="E295" s="9"/>
      <c r="H295" s="31"/>
      <c r="I295" s="31"/>
      <c r="J295" s="32"/>
      <c r="K295" s="32"/>
      <c r="L295" s="31"/>
      <c r="M295" s="31"/>
      <c r="N295" s="31"/>
      <c r="O295" s="31"/>
      <c r="P295" s="31"/>
      <c r="Q295" s="31"/>
      <c r="R295" s="31"/>
      <c r="S295" s="31"/>
      <c r="T295" s="76"/>
    </row>
    <row r="296" spans="4:20" s="10" customFormat="1" ht="15">
      <c r="D296" s="9"/>
      <c r="E296" s="9"/>
      <c r="H296" s="31"/>
      <c r="I296" s="31"/>
      <c r="J296" s="32"/>
      <c r="K296" s="32"/>
      <c r="L296" s="31"/>
      <c r="M296" s="31"/>
      <c r="N296" s="31"/>
      <c r="O296" s="31"/>
      <c r="P296" s="31"/>
      <c r="Q296" s="31"/>
      <c r="R296" s="31"/>
      <c r="S296" s="31"/>
      <c r="T296" s="76"/>
    </row>
    <row r="297" spans="4:20" s="10" customFormat="1" ht="15">
      <c r="D297" s="9"/>
      <c r="E297" s="9"/>
      <c r="H297" s="31"/>
      <c r="I297" s="31"/>
      <c r="J297" s="32"/>
      <c r="K297" s="32"/>
      <c r="L297" s="31"/>
      <c r="M297" s="31"/>
      <c r="N297" s="31"/>
      <c r="O297" s="31"/>
      <c r="P297" s="31"/>
      <c r="Q297" s="31"/>
      <c r="R297" s="31"/>
      <c r="S297" s="31"/>
      <c r="T297" s="76"/>
    </row>
    <row r="298" spans="4:20" s="10" customFormat="1" ht="15">
      <c r="D298" s="9"/>
      <c r="E298" s="9"/>
      <c r="H298" s="31"/>
      <c r="I298" s="31"/>
      <c r="J298" s="32"/>
      <c r="K298" s="32"/>
      <c r="L298" s="31"/>
      <c r="M298" s="31"/>
      <c r="N298" s="31"/>
      <c r="O298" s="31"/>
      <c r="P298" s="31"/>
      <c r="Q298" s="31"/>
      <c r="R298" s="31"/>
      <c r="S298" s="31"/>
      <c r="T298" s="76"/>
    </row>
    <row r="299" spans="4:20" s="10" customFormat="1" ht="15">
      <c r="D299" s="9"/>
      <c r="E299" s="9"/>
      <c r="H299" s="31"/>
      <c r="I299" s="31"/>
      <c r="J299" s="32"/>
      <c r="K299" s="32"/>
      <c r="L299" s="31"/>
      <c r="M299" s="31"/>
      <c r="N299" s="31"/>
      <c r="O299" s="31"/>
      <c r="P299" s="31"/>
      <c r="Q299" s="31"/>
      <c r="R299" s="31"/>
      <c r="S299" s="31"/>
      <c r="T299" s="76"/>
    </row>
    <row r="300" spans="4:20" s="10" customFormat="1" ht="15">
      <c r="D300" s="9"/>
      <c r="E300" s="9"/>
      <c r="H300" s="31"/>
      <c r="I300" s="31"/>
      <c r="J300" s="32"/>
      <c r="K300" s="32"/>
      <c r="L300" s="31"/>
      <c r="M300" s="31"/>
      <c r="N300" s="31"/>
      <c r="O300" s="31"/>
      <c r="P300" s="31"/>
      <c r="Q300" s="31"/>
      <c r="R300" s="31"/>
      <c r="S300" s="31"/>
      <c r="T300" s="76"/>
    </row>
    <row r="301" spans="4:20" s="10" customFormat="1" ht="15">
      <c r="D301" s="9"/>
      <c r="E301" s="9"/>
      <c r="H301" s="31"/>
      <c r="I301" s="31"/>
      <c r="J301" s="32"/>
      <c r="K301" s="32"/>
      <c r="L301" s="31"/>
      <c r="M301" s="31"/>
      <c r="N301" s="31"/>
      <c r="O301" s="31"/>
      <c r="P301" s="31"/>
      <c r="Q301" s="31"/>
      <c r="R301" s="31"/>
      <c r="S301" s="31"/>
      <c r="T301" s="76"/>
    </row>
    <row r="302" spans="4:20" s="10" customFormat="1" ht="15">
      <c r="D302" s="9"/>
      <c r="E302" s="9"/>
      <c r="H302" s="31"/>
      <c r="I302" s="31"/>
      <c r="J302" s="32"/>
      <c r="K302" s="32"/>
      <c r="L302" s="31"/>
      <c r="M302" s="31"/>
      <c r="N302" s="31"/>
      <c r="O302" s="31"/>
      <c r="P302" s="31"/>
      <c r="Q302" s="31"/>
      <c r="R302" s="31"/>
      <c r="S302" s="31"/>
      <c r="T302" s="76"/>
    </row>
    <row r="303" spans="4:20" s="10" customFormat="1" ht="15">
      <c r="D303" s="9"/>
      <c r="E303" s="9"/>
      <c r="H303" s="31"/>
      <c r="I303" s="31"/>
      <c r="J303" s="32"/>
      <c r="K303" s="32"/>
      <c r="L303" s="31"/>
      <c r="M303" s="31"/>
      <c r="N303" s="31"/>
      <c r="O303" s="31"/>
      <c r="P303" s="31"/>
      <c r="Q303" s="31"/>
      <c r="R303" s="31"/>
      <c r="S303" s="31"/>
      <c r="T303" s="76"/>
    </row>
    <row r="304" spans="4:20" s="10" customFormat="1" ht="15">
      <c r="D304" s="9"/>
      <c r="E304" s="9"/>
      <c r="H304" s="31"/>
      <c r="I304" s="31"/>
      <c r="J304" s="32"/>
      <c r="K304" s="32"/>
      <c r="L304" s="31"/>
      <c r="M304" s="31"/>
      <c r="N304" s="31"/>
      <c r="O304" s="31"/>
      <c r="P304" s="31"/>
      <c r="Q304" s="31"/>
      <c r="R304" s="31"/>
      <c r="S304" s="31"/>
      <c r="T304" s="76"/>
    </row>
    <row r="305" spans="4:20" s="10" customFormat="1" ht="15">
      <c r="D305" s="9"/>
      <c r="E305" s="9"/>
      <c r="H305" s="31"/>
      <c r="I305" s="31"/>
      <c r="J305" s="32"/>
      <c r="K305" s="32"/>
      <c r="L305" s="31"/>
      <c r="M305" s="31"/>
      <c r="N305" s="31"/>
      <c r="O305" s="31"/>
      <c r="P305" s="31"/>
      <c r="Q305" s="31"/>
      <c r="R305" s="31"/>
      <c r="S305" s="31"/>
      <c r="T305" s="76"/>
    </row>
    <row r="306" spans="4:20" s="10" customFormat="1" ht="15">
      <c r="D306" s="9"/>
      <c r="E306" s="9"/>
      <c r="H306" s="31"/>
      <c r="I306" s="31"/>
      <c r="J306" s="32"/>
      <c r="K306" s="32"/>
      <c r="L306" s="31"/>
      <c r="M306" s="31"/>
      <c r="N306" s="31"/>
      <c r="O306" s="31"/>
      <c r="P306" s="31"/>
      <c r="Q306" s="31"/>
      <c r="R306" s="31"/>
      <c r="S306" s="31"/>
      <c r="T306" s="76"/>
    </row>
    <row r="307" spans="4:20" s="10" customFormat="1" ht="15">
      <c r="D307" s="9"/>
      <c r="E307" s="9"/>
      <c r="H307" s="31"/>
      <c r="I307" s="31"/>
      <c r="J307" s="32"/>
      <c r="K307" s="32"/>
      <c r="L307" s="31"/>
      <c r="M307" s="31"/>
      <c r="N307" s="31"/>
      <c r="O307" s="31"/>
      <c r="P307" s="31"/>
      <c r="Q307" s="31"/>
      <c r="R307" s="31"/>
      <c r="S307" s="31"/>
      <c r="T307" s="76"/>
    </row>
    <row r="308" spans="4:20" s="10" customFormat="1" ht="15">
      <c r="D308" s="9"/>
      <c r="E308" s="9"/>
      <c r="H308" s="31"/>
      <c r="I308" s="31"/>
      <c r="J308" s="32"/>
      <c r="K308" s="32"/>
      <c r="L308" s="31"/>
      <c r="M308" s="31"/>
      <c r="N308" s="31"/>
      <c r="O308" s="31"/>
      <c r="P308" s="31"/>
      <c r="Q308" s="31"/>
      <c r="R308" s="31"/>
      <c r="S308" s="31"/>
      <c r="T308" s="76"/>
    </row>
    <row r="309" spans="4:20" s="10" customFormat="1" ht="15">
      <c r="D309" s="9"/>
      <c r="E309" s="9"/>
      <c r="H309" s="31"/>
      <c r="I309" s="31"/>
      <c r="J309" s="32"/>
      <c r="K309" s="32"/>
      <c r="L309" s="31"/>
      <c r="M309" s="31"/>
      <c r="N309" s="31"/>
      <c r="O309" s="31"/>
      <c r="P309" s="31"/>
      <c r="Q309" s="31"/>
      <c r="R309" s="31"/>
      <c r="S309" s="31"/>
      <c r="T309" s="76"/>
    </row>
    <row r="310" spans="4:20" s="10" customFormat="1" ht="15">
      <c r="D310" s="9"/>
      <c r="E310" s="9"/>
      <c r="H310" s="31"/>
      <c r="I310" s="31"/>
      <c r="J310" s="32"/>
      <c r="K310" s="32"/>
      <c r="L310" s="31"/>
      <c r="M310" s="31"/>
      <c r="N310" s="31"/>
      <c r="O310" s="31"/>
      <c r="P310" s="31"/>
      <c r="Q310" s="31"/>
      <c r="R310" s="31"/>
      <c r="S310" s="31"/>
      <c r="T310" s="76"/>
    </row>
    <row r="311" spans="4:20" s="10" customFormat="1" ht="15">
      <c r="D311" s="9"/>
      <c r="E311" s="9"/>
      <c r="H311" s="31"/>
      <c r="I311" s="31"/>
      <c r="J311" s="32"/>
      <c r="K311" s="32"/>
      <c r="L311" s="31"/>
      <c r="M311" s="31"/>
      <c r="N311" s="31"/>
      <c r="O311" s="31"/>
      <c r="P311" s="31"/>
      <c r="Q311" s="31"/>
      <c r="R311" s="31"/>
      <c r="S311" s="31"/>
      <c r="T311" s="76"/>
    </row>
    <row r="312" spans="4:20" s="10" customFormat="1" ht="15">
      <c r="D312" s="9"/>
      <c r="E312" s="9"/>
      <c r="H312" s="31"/>
      <c r="I312" s="31"/>
      <c r="J312" s="32"/>
      <c r="K312" s="32"/>
      <c r="L312" s="31"/>
      <c r="M312" s="31"/>
      <c r="N312" s="31"/>
      <c r="O312" s="31"/>
      <c r="P312" s="31"/>
      <c r="Q312" s="31"/>
      <c r="R312" s="31"/>
      <c r="S312" s="31"/>
      <c r="T312" s="76"/>
    </row>
    <row r="313" spans="4:20" s="10" customFormat="1" ht="15">
      <c r="D313" s="9"/>
      <c r="E313" s="9"/>
      <c r="H313" s="31"/>
      <c r="I313" s="31"/>
      <c r="J313" s="32"/>
      <c r="K313" s="32"/>
      <c r="L313" s="31"/>
      <c r="M313" s="31"/>
      <c r="N313" s="31"/>
      <c r="O313" s="31"/>
      <c r="P313" s="31"/>
      <c r="Q313" s="31"/>
      <c r="R313" s="31"/>
      <c r="S313" s="31"/>
      <c r="T313" s="76"/>
    </row>
    <row r="314" spans="4:20" s="10" customFormat="1" ht="15">
      <c r="D314" s="9"/>
      <c r="E314" s="9"/>
      <c r="H314" s="31"/>
      <c r="I314" s="31"/>
      <c r="J314" s="32"/>
      <c r="K314" s="32"/>
      <c r="L314" s="31"/>
      <c r="M314" s="31"/>
      <c r="N314" s="31"/>
      <c r="O314" s="31"/>
      <c r="P314" s="31"/>
      <c r="Q314" s="31"/>
      <c r="R314" s="31"/>
      <c r="S314" s="31"/>
      <c r="T314" s="76"/>
    </row>
    <row r="315" spans="4:20" s="10" customFormat="1" ht="15">
      <c r="D315" s="9"/>
      <c r="E315" s="9"/>
      <c r="H315" s="31"/>
      <c r="I315" s="31"/>
      <c r="J315" s="32"/>
      <c r="K315" s="32"/>
      <c r="L315" s="31"/>
      <c r="M315" s="31"/>
      <c r="N315" s="31"/>
      <c r="O315" s="31"/>
      <c r="P315" s="31"/>
      <c r="Q315" s="31"/>
      <c r="R315" s="31"/>
      <c r="S315" s="31"/>
      <c r="T315" s="76"/>
    </row>
    <row r="316" spans="4:20" s="10" customFormat="1" ht="15">
      <c r="D316" s="9"/>
      <c r="E316" s="9"/>
      <c r="H316" s="31"/>
      <c r="I316" s="31"/>
      <c r="J316" s="32"/>
      <c r="K316" s="32"/>
      <c r="L316" s="31"/>
      <c r="M316" s="31"/>
      <c r="N316" s="31"/>
      <c r="O316" s="31"/>
      <c r="P316" s="31"/>
      <c r="Q316" s="31"/>
      <c r="R316" s="31"/>
      <c r="S316" s="31"/>
      <c r="T316" s="76"/>
    </row>
    <row r="317" spans="4:20" s="10" customFormat="1" ht="15">
      <c r="D317" s="9"/>
      <c r="E317" s="9"/>
      <c r="H317" s="31"/>
      <c r="I317" s="31"/>
      <c r="J317" s="32"/>
      <c r="K317" s="32"/>
      <c r="L317" s="31"/>
      <c r="M317" s="31"/>
      <c r="N317" s="31"/>
      <c r="O317" s="31"/>
      <c r="P317" s="31"/>
      <c r="Q317" s="31"/>
      <c r="R317" s="31"/>
      <c r="S317" s="31"/>
      <c r="T317" s="76"/>
    </row>
    <row r="318" spans="4:20" s="10" customFormat="1" ht="15">
      <c r="D318" s="9"/>
      <c r="E318" s="9"/>
      <c r="H318" s="31"/>
      <c r="I318" s="31"/>
      <c r="J318" s="32"/>
      <c r="K318" s="32"/>
      <c r="L318" s="31"/>
      <c r="M318" s="31"/>
      <c r="N318" s="31"/>
      <c r="O318" s="31"/>
      <c r="P318" s="31"/>
      <c r="Q318" s="31"/>
      <c r="R318" s="31"/>
      <c r="S318" s="31"/>
      <c r="T318" s="76"/>
    </row>
    <row r="319" spans="4:20" s="10" customFormat="1" ht="15">
      <c r="D319" s="9"/>
      <c r="E319" s="9"/>
      <c r="H319" s="31"/>
      <c r="I319" s="31"/>
      <c r="J319" s="32"/>
      <c r="K319" s="32"/>
      <c r="L319" s="31"/>
      <c r="M319" s="31"/>
      <c r="N319" s="31"/>
      <c r="O319" s="31"/>
      <c r="P319" s="31"/>
      <c r="Q319" s="31"/>
      <c r="R319" s="31"/>
      <c r="S319" s="31"/>
      <c r="T319" s="76"/>
    </row>
    <row r="320" spans="4:20" s="10" customFormat="1" ht="15">
      <c r="D320" s="9"/>
      <c r="E320" s="9"/>
      <c r="H320" s="31"/>
      <c r="I320" s="31"/>
      <c r="J320" s="32"/>
      <c r="K320" s="32"/>
      <c r="L320" s="31"/>
      <c r="M320" s="31"/>
      <c r="N320" s="31"/>
      <c r="O320" s="31"/>
      <c r="P320" s="31"/>
      <c r="Q320" s="31"/>
      <c r="R320" s="31"/>
      <c r="S320" s="31"/>
      <c r="T320" s="76"/>
    </row>
    <row r="321" spans="4:20" s="10" customFormat="1" ht="15">
      <c r="D321" s="9"/>
      <c r="E321" s="9"/>
      <c r="H321" s="31"/>
      <c r="I321" s="31"/>
      <c r="J321" s="32"/>
      <c r="K321" s="32"/>
      <c r="L321" s="31"/>
      <c r="M321" s="31"/>
      <c r="N321" s="31"/>
      <c r="O321" s="31"/>
      <c r="P321" s="31"/>
      <c r="Q321" s="31"/>
      <c r="R321" s="31"/>
      <c r="S321" s="31"/>
      <c r="T321" s="76"/>
    </row>
    <row r="322" spans="4:20" s="10" customFormat="1" ht="15">
      <c r="D322" s="9"/>
      <c r="E322" s="9"/>
      <c r="H322" s="31"/>
      <c r="I322" s="31"/>
      <c r="J322" s="32"/>
      <c r="K322" s="32"/>
      <c r="L322" s="31"/>
      <c r="M322" s="31"/>
      <c r="N322" s="31"/>
      <c r="O322" s="31"/>
      <c r="P322" s="31"/>
      <c r="Q322" s="31"/>
      <c r="R322" s="31"/>
      <c r="S322" s="31"/>
      <c r="T322" s="76"/>
    </row>
    <row r="323" spans="4:20" s="10" customFormat="1" ht="15">
      <c r="D323" s="9"/>
      <c r="E323" s="9"/>
      <c r="H323" s="31"/>
      <c r="I323" s="31"/>
      <c r="J323" s="32"/>
      <c r="K323" s="32"/>
      <c r="L323" s="31"/>
      <c r="M323" s="31"/>
      <c r="N323" s="31"/>
      <c r="O323" s="31"/>
      <c r="P323" s="31"/>
      <c r="Q323" s="31"/>
      <c r="R323" s="31"/>
      <c r="S323" s="31"/>
      <c r="T323" s="76"/>
    </row>
    <row r="324" spans="4:20" s="10" customFormat="1" ht="15">
      <c r="D324" s="9"/>
      <c r="E324" s="9"/>
      <c r="H324" s="31"/>
      <c r="I324" s="31"/>
      <c r="J324" s="32"/>
      <c r="K324" s="32"/>
      <c r="L324" s="31"/>
      <c r="M324" s="31"/>
      <c r="N324" s="31"/>
      <c r="O324" s="31"/>
      <c r="P324" s="31"/>
      <c r="Q324" s="31"/>
      <c r="R324" s="31"/>
      <c r="S324" s="31"/>
      <c r="T324" s="76"/>
    </row>
    <row r="325" spans="4:20" s="10" customFormat="1" ht="15">
      <c r="D325" s="9"/>
      <c r="E325" s="9"/>
      <c r="H325" s="31"/>
      <c r="I325" s="31"/>
      <c r="J325" s="32"/>
      <c r="K325" s="32"/>
      <c r="L325" s="31"/>
      <c r="M325" s="31"/>
      <c r="N325" s="31"/>
      <c r="O325" s="31"/>
      <c r="P325" s="31"/>
      <c r="Q325" s="31"/>
      <c r="R325" s="31"/>
      <c r="S325" s="31"/>
      <c r="T325" s="76"/>
    </row>
    <row r="326" spans="4:20" s="10" customFormat="1" ht="15">
      <c r="D326" s="9"/>
      <c r="E326" s="9"/>
      <c r="H326" s="31"/>
      <c r="I326" s="31"/>
      <c r="J326" s="32"/>
      <c r="K326" s="32"/>
      <c r="L326" s="31"/>
      <c r="M326" s="31"/>
      <c r="N326" s="31"/>
      <c r="O326" s="31"/>
      <c r="P326" s="31"/>
      <c r="Q326" s="31"/>
      <c r="R326" s="31"/>
      <c r="S326" s="31"/>
      <c r="T326" s="76"/>
    </row>
    <row r="327" spans="4:20" s="10" customFormat="1" ht="15">
      <c r="D327" s="9"/>
      <c r="E327" s="9"/>
      <c r="H327" s="31"/>
      <c r="I327" s="31"/>
      <c r="J327" s="32"/>
      <c r="K327" s="32"/>
      <c r="L327" s="31"/>
      <c r="M327" s="31"/>
      <c r="N327" s="31"/>
      <c r="O327" s="31"/>
      <c r="P327" s="31"/>
      <c r="Q327" s="31"/>
      <c r="R327" s="31"/>
      <c r="S327" s="31"/>
      <c r="T327" s="76"/>
    </row>
    <row r="328" spans="4:20" s="10" customFormat="1" ht="15">
      <c r="D328" s="9"/>
      <c r="E328" s="9"/>
      <c r="H328" s="31"/>
      <c r="I328" s="31"/>
      <c r="J328" s="32"/>
      <c r="K328" s="32"/>
      <c r="L328" s="31"/>
      <c r="M328" s="31"/>
      <c r="N328" s="31"/>
      <c r="O328" s="31"/>
      <c r="P328" s="31"/>
      <c r="Q328" s="31"/>
      <c r="R328" s="31"/>
      <c r="S328" s="31"/>
      <c r="T328" s="76"/>
    </row>
    <row r="329" spans="4:20" s="10" customFormat="1" ht="15">
      <c r="D329" s="9"/>
      <c r="E329" s="9"/>
      <c r="H329" s="31"/>
      <c r="I329" s="31"/>
      <c r="J329" s="32"/>
      <c r="K329" s="32"/>
      <c r="L329" s="31"/>
      <c r="M329" s="31"/>
      <c r="N329" s="31"/>
      <c r="O329" s="31"/>
      <c r="P329" s="31"/>
      <c r="Q329" s="31"/>
      <c r="R329" s="31"/>
      <c r="S329" s="31"/>
      <c r="T329" s="76"/>
    </row>
    <row r="330" spans="4:20" s="10" customFormat="1" ht="15">
      <c r="D330" s="9"/>
      <c r="E330" s="9"/>
      <c r="H330" s="31"/>
      <c r="I330" s="31"/>
      <c r="J330" s="32"/>
      <c r="K330" s="32"/>
      <c r="L330" s="31"/>
      <c r="M330" s="31"/>
      <c r="N330" s="31"/>
      <c r="O330" s="31"/>
      <c r="P330" s="31"/>
      <c r="Q330" s="31"/>
      <c r="R330" s="31"/>
      <c r="S330" s="31"/>
      <c r="T330" s="76"/>
    </row>
    <row r="331" spans="4:20" s="10" customFormat="1" ht="15">
      <c r="D331" s="9"/>
      <c r="E331" s="9"/>
      <c r="H331" s="31"/>
      <c r="I331" s="31"/>
      <c r="J331" s="32"/>
      <c r="K331" s="32"/>
      <c r="L331" s="31"/>
      <c r="M331" s="31"/>
      <c r="N331" s="31"/>
      <c r="O331" s="31"/>
      <c r="P331" s="31"/>
      <c r="Q331" s="31"/>
      <c r="R331" s="31"/>
      <c r="S331" s="31"/>
      <c r="T331" s="76"/>
    </row>
    <row r="332" spans="4:20" s="10" customFormat="1" ht="15">
      <c r="D332" s="9"/>
      <c r="E332" s="9"/>
      <c r="H332" s="31"/>
      <c r="I332" s="31"/>
      <c r="J332" s="32"/>
      <c r="K332" s="32"/>
      <c r="L332" s="31"/>
      <c r="M332" s="31"/>
      <c r="N332" s="31"/>
      <c r="O332" s="31"/>
      <c r="P332" s="31"/>
      <c r="Q332" s="31"/>
      <c r="R332" s="31"/>
      <c r="S332" s="31"/>
      <c r="T332" s="76"/>
    </row>
    <row r="333" spans="4:20" s="10" customFormat="1" ht="15">
      <c r="D333" s="9"/>
      <c r="E333" s="9"/>
      <c r="H333" s="31"/>
      <c r="I333" s="31"/>
      <c r="J333" s="32"/>
      <c r="K333" s="32"/>
      <c r="L333" s="31"/>
      <c r="M333" s="31"/>
      <c r="N333" s="31"/>
      <c r="O333" s="31"/>
      <c r="P333" s="31"/>
      <c r="Q333" s="31"/>
      <c r="R333" s="31"/>
      <c r="S333" s="31"/>
      <c r="T333" s="76"/>
    </row>
  </sheetData>
  <sheetProtection password="E331" sheet="1"/>
  <printOptions/>
  <pageMargins left="0" right="0" top="0" bottom="0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4"/>
  <sheetViews>
    <sheetView zoomScalePageLayoutView="0" workbookViewId="0" topLeftCell="G7">
      <selection activeCell="P92" sqref="P92"/>
    </sheetView>
  </sheetViews>
  <sheetFormatPr defaultColWidth="9.140625" defaultRowHeight="15"/>
  <cols>
    <col min="1" max="2" width="9.28125" style="10" hidden="1" customWidth="1"/>
    <col min="3" max="3" width="8.28125" style="9" hidden="1" customWidth="1"/>
    <col min="4" max="4" width="7.28125" style="9" hidden="1" customWidth="1"/>
    <col min="5" max="5" width="9.140625" style="0" hidden="1" customWidth="1"/>
    <col min="6" max="6" width="9.140625" style="10" hidden="1" customWidth="1"/>
    <col min="7" max="7" width="10.421875" style="31" customWidth="1"/>
    <col min="8" max="8" width="7.00390625" style="31" bestFit="1" customWidth="1"/>
    <col min="9" max="9" width="33.28125" style="32" bestFit="1" customWidth="1"/>
    <col min="10" max="10" width="21.140625" style="32" bestFit="1" customWidth="1"/>
    <col min="11" max="12" width="9.28125" style="31" bestFit="1" customWidth="1"/>
    <col min="13" max="13" width="8.28125" style="31" bestFit="1" customWidth="1"/>
    <col min="14" max="14" width="5.28125" style="31" bestFit="1" customWidth="1"/>
    <col min="15" max="16" width="6.28125" style="31" customWidth="1"/>
    <col min="17" max="17" width="4.28125" style="31" bestFit="1" customWidth="1"/>
    <col min="18" max="18" width="5.57421875" style="31" customWidth="1"/>
    <col min="19" max="19" width="9.28125" style="76" bestFit="1" customWidth="1"/>
    <col min="20" max="38" width="9.140625" style="10" customWidth="1"/>
  </cols>
  <sheetData>
    <row r="1" spans="3:8" ht="15" hidden="1">
      <c r="C1"/>
      <c r="D1" s="10"/>
      <c r="E1" s="7" t="s">
        <v>31</v>
      </c>
      <c r="G1" s="31" t="s">
        <v>33</v>
      </c>
      <c r="H1" s="31" t="s">
        <v>34</v>
      </c>
    </row>
    <row r="2" spans="2:8" ht="15" hidden="1">
      <c r="B2" s="10" t="s">
        <v>0</v>
      </c>
      <c r="C2" s="1">
        <v>10</v>
      </c>
      <c r="D2" s="10" t="s">
        <v>30</v>
      </c>
      <c r="E2" s="8">
        <f>TIME(0,C2*60/C3,0)</f>
        <v>0.041666666666666664</v>
      </c>
      <c r="G2" s="31">
        <v>0</v>
      </c>
      <c r="H2" s="31">
        <v>0</v>
      </c>
    </row>
    <row r="3" spans="2:8" ht="15" hidden="1">
      <c r="B3" s="10" t="s">
        <v>1</v>
      </c>
      <c r="C3" s="1">
        <v>10</v>
      </c>
      <c r="D3" s="10" t="s">
        <v>29</v>
      </c>
      <c r="E3" s="8">
        <f>TIME(0,C2*60/C4,0)</f>
        <v>0.052083333333333336</v>
      </c>
      <c r="G3" s="31">
        <v>1</v>
      </c>
      <c r="H3" s="31">
        <v>2</v>
      </c>
    </row>
    <row r="4" spans="2:8" ht="15" hidden="1">
      <c r="B4" s="10" t="s">
        <v>2</v>
      </c>
      <c r="C4" s="1">
        <v>8</v>
      </c>
      <c r="D4" s="10"/>
      <c r="G4" s="31">
        <v>2</v>
      </c>
      <c r="H4" s="31">
        <v>4</v>
      </c>
    </row>
    <row r="5" spans="3:19" s="10" customFormat="1" ht="15" hidden="1">
      <c r="C5" s="42"/>
      <c r="G5" s="31">
        <v>3</v>
      </c>
      <c r="H5" s="31">
        <v>6</v>
      </c>
      <c r="I5" s="32"/>
      <c r="J5" s="32"/>
      <c r="K5" s="31"/>
      <c r="L5" s="31"/>
      <c r="M5" s="31"/>
      <c r="N5" s="31"/>
      <c r="O5" s="31"/>
      <c r="P5" s="31"/>
      <c r="Q5" s="31"/>
      <c r="R5" s="31"/>
      <c r="S5" s="76"/>
    </row>
    <row r="6" spans="3:19" s="10" customFormat="1" ht="15" hidden="1">
      <c r="C6" s="42"/>
      <c r="G6" s="31">
        <v>4</v>
      </c>
      <c r="H6" s="31" t="s">
        <v>54</v>
      </c>
      <c r="I6" s="32"/>
      <c r="J6" s="32"/>
      <c r="K6" s="31"/>
      <c r="L6" s="31"/>
      <c r="M6" s="31"/>
      <c r="N6" s="31"/>
      <c r="O6" s="31"/>
      <c r="P6" s="31"/>
      <c r="Q6" s="31"/>
      <c r="R6" s="31"/>
      <c r="S6" s="76"/>
    </row>
    <row r="7" spans="3:19" s="10" customFormat="1" ht="15">
      <c r="C7" s="42"/>
      <c r="G7" s="31"/>
      <c r="H7" s="31"/>
      <c r="I7" s="32"/>
      <c r="J7" s="32"/>
      <c r="K7" s="31"/>
      <c r="L7" s="31"/>
      <c r="M7" s="31"/>
      <c r="N7" s="31"/>
      <c r="O7" s="31"/>
      <c r="P7" s="31"/>
      <c r="Q7" s="31"/>
      <c r="R7" s="31"/>
      <c r="S7" s="76"/>
    </row>
    <row r="8" spans="3:19" s="10" customFormat="1" ht="15">
      <c r="C8" s="42"/>
      <c r="G8" s="31"/>
      <c r="H8" s="31"/>
      <c r="I8" s="10" t="s">
        <v>70</v>
      </c>
      <c r="J8" s="32"/>
      <c r="K8" s="31"/>
      <c r="L8" s="31"/>
      <c r="M8" s="31"/>
      <c r="N8" s="31"/>
      <c r="O8" s="31"/>
      <c r="P8" s="31"/>
      <c r="Q8" s="31"/>
      <c r="R8" s="31"/>
      <c r="S8" s="76"/>
    </row>
    <row r="9" spans="3:19" s="10" customFormat="1" ht="15">
      <c r="C9" s="42"/>
      <c r="G9" s="31"/>
      <c r="H9" s="31"/>
      <c r="I9" s="10" t="s">
        <v>71</v>
      </c>
      <c r="J9" s="32"/>
      <c r="K9" s="31"/>
      <c r="L9" s="31"/>
      <c r="M9" s="31"/>
      <c r="N9" s="31"/>
      <c r="O9" s="31"/>
      <c r="P9" s="31"/>
      <c r="Q9" s="31"/>
      <c r="R9" s="31"/>
      <c r="S9" s="76"/>
    </row>
    <row r="10" spans="3:19" s="10" customFormat="1" ht="15">
      <c r="C10" s="42"/>
      <c r="G10" s="31"/>
      <c r="H10" s="31"/>
      <c r="I10" s="57">
        <v>41761</v>
      </c>
      <c r="J10" s="32"/>
      <c r="K10" s="31"/>
      <c r="L10" s="31"/>
      <c r="M10" s="31"/>
      <c r="N10" s="31"/>
      <c r="O10" s="31"/>
      <c r="P10" s="31"/>
      <c r="Q10" s="31"/>
      <c r="R10" s="31"/>
      <c r="S10" s="76"/>
    </row>
    <row r="11" spans="3:19" s="10" customFormat="1" ht="15">
      <c r="C11" s="42"/>
      <c r="G11" s="31"/>
      <c r="H11" s="31"/>
      <c r="I11" s="32"/>
      <c r="J11" s="32"/>
      <c r="K11" s="31"/>
      <c r="L11" s="31"/>
      <c r="M11" s="31"/>
      <c r="N11" s="31"/>
      <c r="O11" s="31"/>
      <c r="P11" s="31"/>
      <c r="Q11" s="31"/>
      <c r="R11" s="31"/>
      <c r="S11" s="76"/>
    </row>
    <row r="12" spans="7:19" s="10" customFormat="1" ht="21">
      <c r="G12" s="31"/>
      <c r="H12" s="31"/>
      <c r="I12" s="36" t="s">
        <v>67</v>
      </c>
      <c r="J12" s="32"/>
      <c r="K12" s="31"/>
      <c r="L12" s="31"/>
      <c r="M12" s="47"/>
      <c r="N12" s="31"/>
      <c r="O12" s="31"/>
      <c r="P12" s="31"/>
      <c r="Q12" s="31"/>
      <c r="R12" s="31"/>
      <c r="S12" s="76"/>
    </row>
    <row r="13" spans="1:19" ht="15.75">
      <c r="A13" s="10" t="s">
        <v>55</v>
      </c>
      <c r="B13" s="10" t="s">
        <v>4</v>
      </c>
      <c r="C13" t="s">
        <v>5</v>
      </c>
      <c r="D13" t="s">
        <v>6</v>
      </c>
      <c r="E13" t="s">
        <v>18</v>
      </c>
      <c r="G13" s="26" t="s">
        <v>9</v>
      </c>
      <c r="H13" s="37" t="s">
        <v>10</v>
      </c>
      <c r="I13" s="38" t="s">
        <v>11</v>
      </c>
      <c r="J13" s="38" t="s">
        <v>12</v>
      </c>
      <c r="K13" s="37" t="s">
        <v>13</v>
      </c>
      <c r="L13" s="37" t="s">
        <v>14</v>
      </c>
      <c r="M13" s="37" t="s">
        <v>16</v>
      </c>
      <c r="N13" s="37" t="s">
        <v>19</v>
      </c>
      <c r="O13" s="37" t="s">
        <v>20</v>
      </c>
      <c r="P13" s="37" t="s">
        <v>34</v>
      </c>
      <c r="Q13" s="37" t="s">
        <v>21</v>
      </c>
      <c r="R13" s="37" t="s">
        <v>28</v>
      </c>
      <c r="S13" s="77" t="s">
        <v>27</v>
      </c>
    </row>
    <row r="14" spans="1:20" ht="15.75">
      <c r="A14" s="10">
        <f aca="true" t="shared" si="0" ref="A14:A22">S14</f>
        <v>25.374198146828224</v>
      </c>
      <c r="B14" s="10">
        <f aca="true" t="shared" si="1" ref="B14:B22">H14</f>
        <v>406</v>
      </c>
      <c r="C14" s="9">
        <f>VLOOKUP(B14,BPM!$A$2:$C$500,2,0)</f>
        <v>44</v>
      </c>
      <c r="D14" s="9">
        <f>VLOOKUP(B14,BPM!$A$2:$C$500,3,0)</f>
        <v>48</v>
      </c>
      <c r="E14" s="1"/>
      <c r="G14" s="26" t="s">
        <v>671</v>
      </c>
      <c r="H14" s="54">
        <v>406</v>
      </c>
      <c r="I14" s="54" t="s">
        <v>653</v>
      </c>
      <c r="J14" s="54" t="s">
        <v>654</v>
      </c>
      <c r="K14" s="53">
        <v>0.4444444444444444</v>
      </c>
      <c r="L14" s="81">
        <v>0.4870717592592593</v>
      </c>
      <c r="M14" s="81">
        <v>0.49680555555555556</v>
      </c>
      <c r="N14" s="78">
        <f aca="true" t="shared" si="2" ref="N14:N22">IF((HOUR(M14)*60+MINUTE(M14))-(HOUR(L14)*60+MINUTE(L14))&lt;3,3,(HOUR(M14)*60+MINUTE(M14))-(HOUR(L14)*60+MINUTE(L14)))</f>
        <v>14</v>
      </c>
      <c r="O14" s="78">
        <f aca="true" t="shared" si="3" ref="O14:O22">$C$2*60/((HOUR(L14)*60+MINUTE(L14))-(HOUR(K14)*60+MINUTE(K14)))</f>
        <v>9.836065573770492</v>
      </c>
      <c r="P14" s="78">
        <f aca="true" t="shared" si="4" ref="P14:P22">IF((HOUR(L14)*60+MINUTE(L14))-(HOUR(K14)*60+MINUTE(K14))&gt;(HOUR($E$3)*60+MINUTE($E$3)),"Elim",IF((HOUR(L14)*60+MINUTE(L14))-(HOUR(K14)*60+MINUTE(K14))&lt;(HOUR($E$2)*60+MINUTE($E$2)),VLOOKUP(-((HOUR(L14)*60+MINUTE(L14))-(HOUR(K14)*60+MINUTE(K14))-(HOUR($E$2)*60+MINUTE($E$2))),$G$2:$H$6,2,1),0))</f>
        <v>0</v>
      </c>
      <c r="Q14" s="37">
        <f aca="true" t="shared" si="5" ref="Q14:Q22">(C14+D14)/2</f>
        <v>46</v>
      </c>
      <c r="R14" s="37">
        <f aca="true" t="shared" si="6" ref="R14:R22">(O14*2-$C$4)*100/Q14</f>
        <v>25.374198146828224</v>
      </c>
      <c r="S14" s="79">
        <f aca="true" t="shared" si="7" ref="S14:S22">IF(OR(E14="X",P14="Elim"),0,R14-P14)</f>
        <v>25.374198146828224</v>
      </c>
      <c r="T14" s="46"/>
    </row>
    <row r="15" spans="1:20" ht="15.75">
      <c r="A15" s="10">
        <f t="shared" si="0"/>
        <v>24.823876197494474</v>
      </c>
      <c r="B15" s="10">
        <f t="shared" si="1"/>
        <v>404</v>
      </c>
      <c r="C15" s="9">
        <f>VLOOKUP(B15,BPM!$A$2:$C$500,2,0)</f>
        <v>44</v>
      </c>
      <c r="D15" s="9">
        <f>VLOOKUP(B15,BPM!$A$2:$C$500,3,0)</f>
        <v>48</v>
      </c>
      <c r="E15" s="1"/>
      <c r="G15" s="26" t="s">
        <v>672</v>
      </c>
      <c r="H15" s="54">
        <v>404</v>
      </c>
      <c r="I15" s="54" t="s">
        <v>649</v>
      </c>
      <c r="J15" s="54" t="s">
        <v>650</v>
      </c>
      <c r="K15" s="53">
        <v>0.44097222222222227</v>
      </c>
      <c r="L15" s="81">
        <v>0.48203703703703704</v>
      </c>
      <c r="M15" s="81">
        <v>0.4895833333333333</v>
      </c>
      <c r="N15" s="78">
        <f t="shared" si="2"/>
        <v>11</v>
      </c>
      <c r="O15" s="78">
        <f t="shared" si="3"/>
        <v>10.169491525423728</v>
      </c>
      <c r="P15" s="78">
        <f t="shared" si="4"/>
        <v>2</v>
      </c>
      <c r="Q15" s="37">
        <f t="shared" si="5"/>
        <v>46</v>
      </c>
      <c r="R15" s="37">
        <f t="shared" si="6"/>
        <v>26.823876197494474</v>
      </c>
      <c r="S15" s="79">
        <f t="shared" si="7"/>
        <v>24.823876197494474</v>
      </c>
      <c r="T15" s="46"/>
    </row>
    <row r="16" spans="1:20" ht="15.75">
      <c r="A16" s="10">
        <f t="shared" si="0"/>
        <v>24.316939890710383</v>
      </c>
      <c r="B16" s="10">
        <f t="shared" si="1"/>
        <v>401</v>
      </c>
      <c r="C16" s="9">
        <f>VLOOKUP(B16,BPM!$A$2:$C$500,2,0)</f>
        <v>48</v>
      </c>
      <c r="D16" s="9">
        <f>VLOOKUP(B16,BPM!$A$2:$C$500,3,0)</f>
        <v>48</v>
      </c>
      <c r="E16" s="1"/>
      <c r="G16" s="26" t="s">
        <v>677</v>
      </c>
      <c r="H16" s="51">
        <v>401</v>
      </c>
      <c r="I16" s="51" t="s">
        <v>643</v>
      </c>
      <c r="J16" s="51" t="s">
        <v>644</v>
      </c>
      <c r="K16" s="50">
        <v>0.4479166666666667</v>
      </c>
      <c r="L16" s="80">
        <v>0.4906712962962963</v>
      </c>
      <c r="M16" s="80">
        <v>0.4972800925925926</v>
      </c>
      <c r="N16" s="78">
        <f t="shared" si="2"/>
        <v>10</v>
      </c>
      <c r="O16" s="78">
        <f t="shared" si="3"/>
        <v>9.836065573770492</v>
      </c>
      <c r="P16" s="78">
        <f t="shared" si="4"/>
        <v>0</v>
      </c>
      <c r="Q16" s="37">
        <f t="shared" si="5"/>
        <v>48</v>
      </c>
      <c r="R16" s="37">
        <f t="shared" si="6"/>
        <v>24.316939890710383</v>
      </c>
      <c r="S16" s="79">
        <f t="shared" si="7"/>
        <v>24.316939890710383</v>
      </c>
      <c r="T16" s="46"/>
    </row>
    <row r="17" spans="1:20" ht="15.75">
      <c r="A17" s="10">
        <f t="shared" si="0"/>
        <v>24.316939890710383</v>
      </c>
      <c r="B17" s="10">
        <f t="shared" si="1"/>
        <v>407</v>
      </c>
      <c r="C17" s="9">
        <f>VLOOKUP(B17,BPM!$A$2:$C$500,2,0)</f>
        <v>48</v>
      </c>
      <c r="D17" s="9">
        <f>VLOOKUP(B17,BPM!$A$2:$C$500,3,0)</f>
        <v>48</v>
      </c>
      <c r="E17" s="1"/>
      <c r="G17" s="26" t="s">
        <v>677</v>
      </c>
      <c r="H17" s="51">
        <v>407</v>
      </c>
      <c r="I17" s="51" t="s">
        <v>655</v>
      </c>
      <c r="J17" s="51" t="s">
        <v>656</v>
      </c>
      <c r="K17" s="50">
        <v>0.4444444444444444</v>
      </c>
      <c r="L17" s="80">
        <v>0.4871180555555556</v>
      </c>
      <c r="M17" s="80">
        <v>0.49682870370370374</v>
      </c>
      <c r="N17" s="78">
        <f t="shared" si="2"/>
        <v>14</v>
      </c>
      <c r="O17" s="78">
        <f t="shared" si="3"/>
        <v>9.836065573770492</v>
      </c>
      <c r="P17" s="78">
        <f t="shared" si="4"/>
        <v>0</v>
      </c>
      <c r="Q17" s="37">
        <f t="shared" si="5"/>
        <v>48</v>
      </c>
      <c r="R17" s="37">
        <f t="shared" si="6"/>
        <v>24.316939890710383</v>
      </c>
      <c r="S17" s="79">
        <f t="shared" si="7"/>
        <v>24.316939890710383</v>
      </c>
      <c r="T17" s="46"/>
    </row>
    <row r="18" spans="1:20" ht="15.75">
      <c r="A18" s="10">
        <f t="shared" si="0"/>
        <v>23.015873015873016</v>
      </c>
      <c r="B18" s="10">
        <f t="shared" si="1"/>
        <v>416</v>
      </c>
      <c r="C18" s="9">
        <f>VLOOKUP(B18,BPM!$A$2:$C$500,2,0)</f>
        <v>48</v>
      </c>
      <c r="D18" s="9">
        <f>VLOOKUP(B18,BPM!$A$2:$C$500,3,0)</f>
        <v>48</v>
      </c>
      <c r="E18" s="1"/>
      <c r="G18" s="26" t="s">
        <v>678</v>
      </c>
      <c r="H18" s="51">
        <v>416</v>
      </c>
      <c r="I18" s="51" t="s">
        <v>659</v>
      </c>
      <c r="J18" s="51" t="s">
        <v>660</v>
      </c>
      <c r="K18" s="50">
        <v>0.4375</v>
      </c>
      <c r="L18" s="80">
        <v>0.48151620370370374</v>
      </c>
      <c r="M18" s="80">
        <v>0.48685185185185187</v>
      </c>
      <c r="N18" s="78">
        <f t="shared" si="2"/>
        <v>8</v>
      </c>
      <c r="O18" s="78">
        <f t="shared" si="3"/>
        <v>9.523809523809524</v>
      </c>
      <c r="P18" s="78">
        <f t="shared" si="4"/>
        <v>0</v>
      </c>
      <c r="Q18" s="37">
        <f t="shared" si="5"/>
        <v>48</v>
      </c>
      <c r="R18" s="37">
        <f t="shared" si="6"/>
        <v>23.015873015873016</v>
      </c>
      <c r="S18" s="79">
        <f t="shared" si="7"/>
        <v>23.015873015873016</v>
      </c>
      <c r="T18" s="46"/>
    </row>
    <row r="19" spans="1:20" ht="15.75">
      <c r="A19" s="10">
        <f t="shared" si="0"/>
        <v>22.095238095238095</v>
      </c>
      <c r="B19" s="10">
        <f t="shared" si="1"/>
        <v>410</v>
      </c>
      <c r="C19" s="9">
        <f>VLOOKUP(B19,BPM!$A$2:$C$500,2,0)</f>
        <v>52</v>
      </c>
      <c r="D19" s="9">
        <f>VLOOKUP(B19,BPM!$A$2:$C$500,3,0)</f>
        <v>48</v>
      </c>
      <c r="E19" s="1"/>
      <c r="G19" s="26" t="s">
        <v>674</v>
      </c>
      <c r="H19" s="54">
        <v>410</v>
      </c>
      <c r="I19" s="54" t="s">
        <v>657</v>
      </c>
      <c r="J19" s="54" t="s">
        <v>658</v>
      </c>
      <c r="K19" s="53">
        <v>0.4375</v>
      </c>
      <c r="L19" s="81">
        <v>0.4815277777777778</v>
      </c>
      <c r="M19" s="81">
        <v>0.48943287037037037</v>
      </c>
      <c r="N19" s="78">
        <f t="shared" si="2"/>
        <v>11</v>
      </c>
      <c r="O19" s="78">
        <f t="shared" si="3"/>
        <v>9.523809523809524</v>
      </c>
      <c r="P19" s="78">
        <f t="shared" si="4"/>
        <v>0</v>
      </c>
      <c r="Q19" s="37">
        <f t="shared" si="5"/>
        <v>50</v>
      </c>
      <c r="R19" s="37">
        <f t="shared" si="6"/>
        <v>22.095238095238095</v>
      </c>
      <c r="S19" s="79">
        <f t="shared" si="7"/>
        <v>22.095238095238095</v>
      </c>
      <c r="T19" s="46"/>
    </row>
    <row r="20" spans="1:20" ht="15.75">
      <c r="A20" s="10">
        <f t="shared" si="0"/>
        <v>21.615057680631452</v>
      </c>
      <c r="B20" s="10">
        <f t="shared" si="1"/>
        <v>402</v>
      </c>
      <c r="C20" s="9">
        <f>VLOOKUP(B20,BPM!$A$2:$C$500,2,0)</f>
        <v>56</v>
      </c>
      <c r="D20" s="9">
        <f>VLOOKUP(B20,BPM!$A$2:$C$500,3,0)</f>
        <v>52</v>
      </c>
      <c r="E20" s="1"/>
      <c r="G20" s="26" t="s">
        <v>675</v>
      </c>
      <c r="H20" s="54">
        <v>402</v>
      </c>
      <c r="I20" s="54" t="s">
        <v>645</v>
      </c>
      <c r="J20" s="54" t="s">
        <v>646</v>
      </c>
      <c r="K20" s="53">
        <v>0.4479166666666667</v>
      </c>
      <c r="L20" s="81">
        <v>0.49090277777777774</v>
      </c>
      <c r="M20" s="81">
        <v>0.49721064814814814</v>
      </c>
      <c r="N20" s="78">
        <f t="shared" si="2"/>
        <v>9</v>
      </c>
      <c r="O20" s="78">
        <f t="shared" si="3"/>
        <v>9.836065573770492</v>
      </c>
      <c r="P20" s="78">
        <f t="shared" si="4"/>
        <v>0</v>
      </c>
      <c r="Q20" s="37">
        <f t="shared" si="5"/>
        <v>54</v>
      </c>
      <c r="R20" s="37">
        <f t="shared" si="6"/>
        <v>21.615057680631452</v>
      </c>
      <c r="S20" s="79">
        <f t="shared" si="7"/>
        <v>21.615057680631452</v>
      </c>
      <c r="T20" s="46"/>
    </row>
    <row r="21" spans="1:20" ht="15.75">
      <c r="A21" s="10">
        <f t="shared" si="0"/>
        <v>18.56497175141243</v>
      </c>
      <c r="B21" s="10">
        <f t="shared" si="1"/>
        <v>405</v>
      </c>
      <c r="C21" s="9">
        <f>VLOOKUP(B21,BPM!$A$2:$C$500,2,0)</f>
        <v>60</v>
      </c>
      <c r="D21" s="9">
        <f>VLOOKUP(B21,BPM!$A$2:$C$500,3,0)</f>
        <v>60</v>
      </c>
      <c r="E21" s="1"/>
      <c r="G21" s="26" t="s">
        <v>673</v>
      </c>
      <c r="H21" s="51">
        <v>405</v>
      </c>
      <c r="I21" s="51" t="s">
        <v>651</v>
      </c>
      <c r="J21" s="51" t="s">
        <v>652</v>
      </c>
      <c r="K21" s="50">
        <v>0.44097222222222227</v>
      </c>
      <c r="L21" s="80">
        <v>0.48212962962962963</v>
      </c>
      <c r="M21" s="80">
        <v>0.49118055555555556</v>
      </c>
      <c r="N21" s="78">
        <f t="shared" si="2"/>
        <v>13</v>
      </c>
      <c r="O21" s="78">
        <f t="shared" si="3"/>
        <v>10.169491525423728</v>
      </c>
      <c r="P21" s="78">
        <f t="shared" si="4"/>
        <v>2</v>
      </c>
      <c r="Q21" s="37">
        <f t="shared" si="5"/>
        <v>60</v>
      </c>
      <c r="R21" s="37">
        <f t="shared" si="6"/>
        <v>20.56497175141243</v>
      </c>
      <c r="S21" s="79">
        <f t="shared" si="7"/>
        <v>18.56497175141243</v>
      </c>
      <c r="T21" s="46"/>
    </row>
    <row r="22" spans="1:20" ht="15.75">
      <c r="A22" s="10">
        <f t="shared" si="0"/>
        <v>18.237704918032787</v>
      </c>
      <c r="B22" s="10">
        <f t="shared" si="1"/>
        <v>403</v>
      </c>
      <c r="C22" s="9">
        <f>VLOOKUP(B22,BPM!$A$2:$C$500,2,0)</f>
        <v>64</v>
      </c>
      <c r="D22" s="9">
        <f>VLOOKUP(B22,BPM!$A$2:$C$500,3,0)</f>
        <v>64</v>
      </c>
      <c r="E22" s="1"/>
      <c r="G22" s="26" t="s">
        <v>676</v>
      </c>
      <c r="H22" s="51">
        <v>403</v>
      </c>
      <c r="I22" s="51" t="s">
        <v>647</v>
      </c>
      <c r="J22" s="51" t="s">
        <v>648</v>
      </c>
      <c r="K22" s="50">
        <v>0.4479166666666667</v>
      </c>
      <c r="L22" s="80">
        <v>0.49096064814814816</v>
      </c>
      <c r="M22" s="80">
        <v>0.4973148148148148</v>
      </c>
      <c r="N22" s="78">
        <f t="shared" si="2"/>
        <v>10</v>
      </c>
      <c r="O22" s="78">
        <f t="shared" si="3"/>
        <v>9.836065573770492</v>
      </c>
      <c r="P22" s="78">
        <f t="shared" si="4"/>
        <v>0</v>
      </c>
      <c r="Q22" s="37">
        <f t="shared" si="5"/>
        <v>64</v>
      </c>
      <c r="R22" s="37">
        <f t="shared" si="6"/>
        <v>18.237704918032787</v>
      </c>
      <c r="S22" s="79">
        <f t="shared" si="7"/>
        <v>18.237704918032787</v>
      </c>
      <c r="T22" s="46"/>
    </row>
    <row r="23" spans="1:20" ht="15.75" hidden="1">
      <c r="A23" s="10">
        <f aca="true" t="shared" si="8" ref="A23:A38">S23</f>
        <v>0</v>
      </c>
      <c r="B23" s="10">
        <f aca="true" t="shared" si="9" ref="B23:B38">H23</f>
        <v>0</v>
      </c>
      <c r="C23" s="9" t="e">
        <f>VLOOKUP(B23,BPM!$A$2:$C$500,2,0)</f>
        <v>#N/A</v>
      </c>
      <c r="D23" s="9" t="e">
        <f>VLOOKUP(B23,BPM!$A$2:$C$500,3,0)</f>
        <v>#N/A</v>
      </c>
      <c r="E23" s="1"/>
      <c r="G23" s="26"/>
      <c r="H23" s="27"/>
      <c r="I23" s="28"/>
      <c r="J23" s="28"/>
      <c r="K23" s="39"/>
      <c r="L23" s="39"/>
      <c r="M23" s="39"/>
      <c r="N23" s="78">
        <f aca="true" t="shared" si="10" ref="N23:N38">IF((HOUR(M23)*60+MINUTE(M23))-(HOUR(L23)*60+MINUTE(L23))&lt;3,3,(HOUR(M23)*60+MINUTE(M23))-(HOUR(L23)*60+MINUTE(L23)))</f>
        <v>3</v>
      </c>
      <c r="O23" s="78" t="e">
        <f aca="true" t="shared" si="11" ref="O23:O38">$C$2*60/((HOUR(L23)*60+MINUTE(L23))-(HOUR(K23)*60+MINUTE(K23)))</f>
        <v>#DIV/0!</v>
      </c>
      <c r="P23" s="78" t="str">
        <f aca="true" t="shared" si="12" ref="P23:P38">IF((HOUR(L23)*60+MINUTE(L23))-(HOUR(K23)*60+MINUTE(K23))&gt;(HOUR($E$3)*60+MINUTE($E$3)),"Elim",IF((HOUR(L23)*60+MINUTE(L23))-(HOUR(K23)*60+MINUTE(K23))&lt;(HOUR($E$2)*60+MINUTE($E$2)),VLOOKUP(-((HOUR(L23)*60+MINUTE(L23))-(HOUR(K23)*60+MINUTE(K23))-(HOUR($E$2)*60+MINUTE($E$2))),$G$2:$H$6,2,1),0))</f>
        <v>Elim</v>
      </c>
      <c r="Q23" s="37" t="e">
        <f aca="true" t="shared" si="13" ref="Q23:Q38">(C23+D23)/2</f>
        <v>#N/A</v>
      </c>
      <c r="R23" s="37" t="e">
        <f aca="true" t="shared" si="14" ref="R23:R38">(O23*2-$C$4)*100/Q23</f>
        <v>#DIV/0!</v>
      </c>
      <c r="S23" s="79">
        <f aca="true" t="shared" si="15" ref="S23:S38">IF(OR(E23="X",P23="Elim"),0,R23-P23)</f>
        <v>0</v>
      </c>
      <c r="T23" s="46"/>
    </row>
    <row r="24" spans="1:20" ht="15.75" hidden="1">
      <c r="A24" s="10">
        <f t="shared" si="8"/>
        <v>0</v>
      </c>
      <c r="B24" s="10">
        <f t="shared" si="9"/>
        <v>0</v>
      </c>
      <c r="C24" s="9" t="e">
        <f>VLOOKUP(B24,BPM!$A$2:$C$500,2,0)</f>
        <v>#N/A</v>
      </c>
      <c r="D24" s="9" t="e">
        <f>VLOOKUP(B24,BPM!$A$2:$C$500,3,0)</f>
        <v>#N/A</v>
      </c>
      <c r="E24" s="1"/>
      <c r="G24" s="26"/>
      <c r="H24" s="27"/>
      <c r="I24" s="28"/>
      <c r="J24" s="28"/>
      <c r="K24" s="39"/>
      <c r="L24" s="39"/>
      <c r="M24" s="39"/>
      <c r="N24" s="78">
        <f t="shared" si="10"/>
        <v>3</v>
      </c>
      <c r="O24" s="78" t="e">
        <f t="shared" si="11"/>
        <v>#DIV/0!</v>
      </c>
      <c r="P24" s="78" t="str">
        <f t="shared" si="12"/>
        <v>Elim</v>
      </c>
      <c r="Q24" s="37" t="e">
        <f t="shared" si="13"/>
        <v>#N/A</v>
      </c>
      <c r="R24" s="37" t="e">
        <f t="shared" si="14"/>
        <v>#DIV/0!</v>
      </c>
      <c r="S24" s="79">
        <f t="shared" si="15"/>
        <v>0</v>
      </c>
      <c r="T24" s="46"/>
    </row>
    <row r="25" spans="1:20" ht="15.75" hidden="1">
      <c r="A25" s="10">
        <f t="shared" si="8"/>
        <v>0</v>
      </c>
      <c r="B25" s="10">
        <f t="shared" si="9"/>
        <v>0</v>
      </c>
      <c r="C25" s="9" t="e">
        <f>VLOOKUP(B25,BPM!$A$2:$C$500,2,0)</f>
        <v>#N/A</v>
      </c>
      <c r="D25" s="9" t="e">
        <f>VLOOKUP(B25,BPM!$A$2:$C$500,3,0)</f>
        <v>#N/A</v>
      </c>
      <c r="E25" s="1"/>
      <c r="G25" s="26"/>
      <c r="H25" s="27"/>
      <c r="I25" s="28"/>
      <c r="J25" s="28"/>
      <c r="K25" s="39"/>
      <c r="L25" s="39"/>
      <c r="M25" s="39"/>
      <c r="N25" s="78">
        <f t="shared" si="10"/>
        <v>3</v>
      </c>
      <c r="O25" s="78" t="e">
        <f t="shared" si="11"/>
        <v>#DIV/0!</v>
      </c>
      <c r="P25" s="78" t="str">
        <f t="shared" si="12"/>
        <v>Elim</v>
      </c>
      <c r="Q25" s="37" t="e">
        <f t="shared" si="13"/>
        <v>#N/A</v>
      </c>
      <c r="R25" s="37" t="e">
        <f t="shared" si="14"/>
        <v>#DIV/0!</v>
      </c>
      <c r="S25" s="79">
        <f t="shared" si="15"/>
        <v>0</v>
      </c>
      <c r="T25" s="46"/>
    </row>
    <row r="26" spans="1:20" ht="15.75" hidden="1">
      <c r="A26" s="10">
        <f t="shared" si="8"/>
        <v>0</v>
      </c>
      <c r="B26" s="10">
        <f t="shared" si="9"/>
        <v>0</v>
      </c>
      <c r="C26" s="9" t="e">
        <f>VLOOKUP(B26,BPM!$A$2:$C$500,2,0)</f>
        <v>#N/A</v>
      </c>
      <c r="D26" s="9" t="e">
        <f>VLOOKUP(B26,BPM!$A$2:$C$500,3,0)</f>
        <v>#N/A</v>
      </c>
      <c r="E26" s="1"/>
      <c r="G26" s="26"/>
      <c r="H26" s="27"/>
      <c r="I26" s="28"/>
      <c r="J26" s="28"/>
      <c r="K26" s="39"/>
      <c r="L26" s="39"/>
      <c r="M26" s="39"/>
      <c r="N26" s="78">
        <f t="shared" si="10"/>
        <v>3</v>
      </c>
      <c r="O26" s="78" t="e">
        <f t="shared" si="11"/>
        <v>#DIV/0!</v>
      </c>
      <c r="P26" s="78" t="str">
        <f t="shared" si="12"/>
        <v>Elim</v>
      </c>
      <c r="Q26" s="37" t="e">
        <f t="shared" si="13"/>
        <v>#N/A</v>
      </c>
      <c r="R26" s="37" t="e">
        <f t="shared" si="14"/>
        <v>#DIV/0!</v>
      </c>
      <c r="S26" s="79">
        <f t="shared" si="15"/>
        <v>0</v>
      </c>
      <c r="T26" s="46"/>
    </row>
    <row r="27" spans="1:20" ht="15.75" hidden="1">
      <c r="A27" s="10">
        <f t="shared" si="8"/>
        <v>0</v>
      </c>
      <c r="B27" s="10">
        <f t="shared" si="9"/>
        <v>0</v>
      </c>
      <c r="C27" s="9" t="e">
        <f>VLOOKUP(B27,BPM!$A$2:$C$500,2,0)</f>
        <v>#N/A</v>
      </c>
      <c r="D27" s="9" t="e">
        <f>VLOOKUP(B27,BPM!$A$2:$C$500,3,0)</f>
        <v>#N/A</v>
      </c>
      <c r="E27" s="1"/>
      <c r="G27" s="26"/>
      <c r="H27" s="27"/>
      <c r="I27" s="28"/>
      <c r="J27" s="28"/>
      <c r="K27" s="39"/>
      <c r="L27" s="39"/>
      <c r="M27" s="39"/>
      <c r="N27" s="78">
        <f t="shared" si="10"/>
        <v>3</v>
      </c>
      <c r="O27" s="78" t="e">
        <f t="shared" si="11"/>
        <v>#DIV/0!</v>
      </c>
      <c r="P27" s="78" t="str">
        <f t="shared" si="12"/>
        <v>Elim</v>
      </c>
      <c r="Q27" s="37" t="e">
        <f t="shared" si="13"/>
        <v>#N/A</v>
      </c>
      <c r="R27" s="37" t="e">
        <f t="shared" si="14"/>
        <v>#DIV/0!</v>
      </c>
      <c r="S27" s="79">
        <f t="shared" si="15"/>
        <v>0</v>
      </c>
      <c r="T27" s="46"/>
    </row>
    <row r="28" spans="1:19" ht="15.75" hidden="1">
      <c r="A28" s="10">
        <f t="shared" si="8"/>
        <v>0</v>
      </c>
      <c r="B28" s="10">
        <f t="shared" si="9"/>
        <v>0</v>
      </c>
      <c r="C28" s="9" t="e">
        <f>VLOOKUP(B28,BPM!$A$2:$C$500,2,0)</f>
        <v>#N/A</v>
      </c>
      <c r="D28" s="9" t="e">
        <f>VLOOKUP(B28,BPM!$A$2:$C$500,3,0)</f>
        <v>#N/A</v>
      </c>
      <c r="E28" s="1"/>
      <c r="G28" s="26"/>
      <c r="H28" s="27"/>
      <c r="I28" s="28"/>
      <c r="J28" s="28"/>
      <c r="K28" s="39"/>
      <c r="L28" s="39"/>
      <c r="M28" s="39"/>
      <c r="N28" s="78">
        <f t="shared" si="10"/>
        <v>3</v>
      </c>
      <c r="O28" s="78" t="e">
        <f t="shared" si="11"/>
        <v>#DIV/0!</v>
      </c>
      <c r="P28" s="78" t="str">
        <f t="shared" si="12"/>
        <v>Elim</v>
      </c>
      <c r="Q28" s="37" t="e">
        <f t="shared" si="13"/>
        <v>#N/A</v>
      </c>
      <c r="R28" s="37" t="e">
        <f t="shared" si="14"/>
        <v>#DIV/0!</v>
      </c>
      <c r="S28" s="79">
        <f t="shared" si="15"/>
        <v>0</v>
      </c>
    </row>
    <row r="29" spans="1:19" ht="15.75" hidden="1">
      <c r="A29" s="10">
        <f t="shared" si="8"/>
        <v>0</v>
      </c>
      <c r="B29" s="10">
        <f t="shared" si="9"/>
        <v>0</v>
      </c>
      <c r="C29" s="9" t="e">
        <f>VLOOKUP(B29,BPM!$A$2:$C$500,2,0)</f>
        <v>#N/A</v>
      </c>
      <c r="D29" s="9" t="e">
        <f>VLOOKUP(B29,BPM!$A$2:$C$500,3,0)</f>
        <v>#N/A</v>
      </c>
      <c r="E29" s="1"/>
      <c r="G29" s="26"/>
      <c r="H29" s="27"/>
      <c r="I29" s="28"/>
      <c r="J29" s="28"/>
      <c r="K29" s="39"/>
      <c r="L29" s="39"/>
      <c r="M29" s="39"/>
      <c r="N29" s="78">
        <f t="shared" si="10"/>
        <v>3</v>
      </c>
      <c r="O29" s="78" t="e">
        <f t="shared" si="11"/>
        <v>#DIV/0!</v>
      </c>
      <c r="P29" s="78" t="str">
        <f t="shared" si="12"/>
        <v>Elim</v>
      </c>
      <c r="Q29" s="37" t="e">
        <f t="shared" si="13"/>
        <v>#N/A</v>
      </c>
      <c r="R29" s="37" t="e">
        <f t="shared" si="14"/>
        <v>#DIV/0!</v>
      </c>
      <c r="S29" s="79">
        <f t="shared" si="15"/>
        <v>0</v>
      </c>
    </row>
    <row r="30" spans="1:19" ht="15.75" hidden="1">
      <c r="A30" s="10">
        <f t="shared" si="8"/>
        <v>0</v>
      </c>
      <c r="B30" s="10">
        <f t="shared" si="9"/>
        <v>0</v>
      </c>
      <c r="C30" s="9" t="e">
        <f>VLOOKUP(B30,BPM!$A$2:$C$500,2,0)</f>
        <v>#N/A</v>
      </c>
      <c r="D30" s="9" t="e">
        <f>VLOOKUP(B30,BPM!$A$2:$C$500,3,0)</f>
        <v>#N/A</v>
      </c>
      <c r="E30" s="1"/>
      <c r="G30" s="26"/>
      <c r="H30" s="27"/>
      <c r="I30" s="28"/>
      <c r="J30" s="28"/>
      <c r="K30" s="39"/>
      <c r="L30" s="39"/>
      <c r="M30" s="39"/>
      <c r="N30" s="78">
        <f t="shared" si="10"/>
        <v>3</v>
      </c>
      <c r="O30" s="78" t="e">
        <f t="shared" si="11"/>
        <v>#DIV/0!</v>
      </c>
      <c r="P30" s="78" t="str">
        <f t="shared" si="12"/>
        <v>Elim</v>
      </c>
      <c r="Q30" s="37" t="e">
        <f t="shared" si="13"/>
        <v>#N/A</v>
      </c>
      <c r="R30" s="37" t="e">
        <f t="shared" si="14"/>
        <v>#DIV/0!</v>
      </c>
      <c r="S30" s="79">
        <f t="shared" si="15"/>
        <v>0</v>
      </c>
    </row>
    <row r="31" spans="1:19" ht="15.75" hidden="1">
      <c r="A31" s="10">
        <f t="shared" si="8"/>
        <v>0</v>
      </c>
      <c r="B31" s="10">
        <f t="shared" si="9"/>
        <v>0</v>
      </c>
      <c r="C31" s="9" t="e">
        <f>VLOOKUP(B31,BPM!$A$2:$C$500,2,0)</f>
        <v>#N/A</v>
      </c>
      <c r="D31" s="9" t="e">
        <f>VLOOKUP(B31,BPM!$A$2:$C$500,3,0)</f>
        <v>#N/A</v>
      </c>
      <c r="E31" s="1"/>
      <c r="G31" s="26"/>
      <c r="H31" s="27"/>
      <c r="I31" s="28"/>
      <c r="J31" s="28"/>
      <c r="K31" s="39"/>
      <c r="L31" s="39"/>
      <c r="M31" s="39"/>
      <c r="N31" s="78">
        <f t="shared" si="10"/>
        <v>3</v>
      </c>
      <c r="O31" s="78" t="e">
        <f t="shared" si="11"/>
        <v>#DIV/0!</v>
      </c>
      <c r="P31" s="78" t="str">
        <f t="shared" si="12"/>
        <v>Elim</v>
      </c>
      <c r="Q31" s="37" t="e">
        <f t="shared" si="13"/>
        <v>#N/A</v>
      </c>
      <c r="R31" s="37" t="e">
        <f t="shared" si="14"/>
        <v>#DIV/0!</v>
      </c>
      <c r="S31" s="79">
        <f t="shared" si="15"/>
        <v>0</v>
      </c>
    </row>
    <row r="32" spans="1:19" ht="15.75" hidden="1">
      <c r="A32" s="10">
        <f t="shared" si="8"/>
        <v>0</v>
      </c>
      <c r="B32" s="10">
        <f t="shared" si="9"/>
        <v>0</v>
      </c>
      <c r="C32" s="9" t="e">
        <f>VLOOKUP(B32,BPM!$A$2:$C$500,2,0)</f>
        <v>#N/A</v>
      </c>
      <c r="D32" s="9" t="e">
        <f>VLOOKUP(B32,BPM!$A$2:$C$500,3,0)</f>
        <v>#N/A</v>
      </c>
      <c r="E32" s="1"/>
      <c r="G32" s="26"/>
      <c r="H32" s="27"/>
      <c r="I32" s="28"/>
      <c r="J32" s="28"/>
      <c r="K32" s="39"/>
      <c r="L32" s="39"/>
      <c r="M32" s="39"/>
      <c r="N32" s="78">
        <f t="shared" si="10"/>
        <v>3</v>
      </c>
      <c r="O32" s="78" t="e">
        <f t="shared" si="11"/>
        <v>#DIV/0!</v>
      </c>
      <c r="P32" s="78" t="str">
        <f t="shared" si="12"/>
        <v>Elim</v>
      </c>
      <c r="Q32" s="37" t="e">
        <f t="shared" si="13"/>
        <v>#N/A</v>
      </c>
      <c r="R32" s="37" t="e">
        <f t="shared" si="14"/>
        <v>#DIV/0!</v>
      </c>
      <c r="S32" s="79">
        <f t="shared" si="15"/>
        <v>0</v>
      </c>
    </row>
    <row r="33" spans="1:19" ht="15.75" hidden="1">
      <c r="A33" s="10">
        <f t="shared" si="8"/>
        <v>0</v>
      </c>
      <c r="B33" s="10">
        <f t="shared" si="9"/>
        <v>0</v>
      </c>
      <c r="C33" s="9" t="e">
        <f>VLOOKUP(B33,BPM!$A$2:$C$500,2,0)</f>
        <v>#N/A</v>
      </c>
      <c r="D33" s="9" t="e">
        <f>VLOOKUP(B33,BPM!$A$2:$C$500,3,0)</f>
        <v>#N/A</v>
      </c>
      <c r="E33" s="1"/>
      <c r="G33" s="26"/>
      <c r="H33" s="27"/>
      <c r="I33" s="28"/>
      <c r="J33" s="28"/>
      <c r="K33" s="39"/>
      <c r="L33" s="39"/>
      <c r="M33" s="39"/>
      <c r="N33" s="78">
        <f t="shared" si="10"/>
        <v>3</v>
      </c>
      <c r="O33" s="78" t="e">
        <f t="shared" si="11"/>
        <v>#DIV/0!</v>
      </c>
      <c r="P33" s="78" t="str">
        <f t="shared" si="12"/>
        <v>Elim</v>
      </c>
      <c r="Q33" s="37" t="e">
        <f t="shared" si="13"/>
        <v>#N/A</v>
      </c>
      <c r="R33" s="37" t="e">
        <f t="shared" si="14"/>
        <v>#DIV/0!</v>
      </c>
      <c r="S33" s="79">
        <f t="shared" si="15"/>
        <v>0</v>
      </c>
    </row>
    <row r="34" spans="1:19" ht="15.75" hidden="1">
      <c r="A34" s="10">
        <f t="shared" si="8"/>
        <v>0</v>
      </c>
      <c r="B34" s="10">
        <f t="shared" si="9"/>
        <v>0</v>
      </c>
      <c r="C34" s="9" t="e">
        <f>VLOOKUP(B34,BPM!$A$2:$C$500,2,0)</f>
        <v>#N/A</v>
      </c>
      <c r="D34" s="9" t="e">
        <f>VLOOKUP(B34,BPM!$A$2:$C$500,3,0)</f>
        <v>#N/A</v>
      </c>
      <c r="E34" s="1"/>
      <c r="G34" s="26"/>
      <c r="H34" s="27"/>
      <c r="I34" s="28"/>
      <c r="J34" s="28"/>
      <c r="K34" s="39"/>
      <c r="L34" s="39"/>
      <c r="M34" s="39"/>
      <c r="N34" s="78">
        <f t="shared" si="10"/>
        <v>3</v>
      </c>
      <c r="O34" s="78" t="e">
        <f t="shared" si="11"/>
        <v>#DIV/0!</v>
      </c>
      <c r="P34" s="78" t="str">
        <f t="shared" si="12"/>
        <v>Elim</v>
      </c>
      <c r="Q34" s="37" t="e">
        <f t="shared" si="13"/>
        <v>#N/A</v>
      </c>
      <c r="R34" s="37" t="e">
        <f t="shared" si="14"/>
        <v>#DIV/0!</v>
      </c>
      <c r="S34" s="79">
        <f t="shared" si="15"/>
        <v>0</v>
      </c>
    </row>
    <row r="35" spans="1:19" ht="15.75" hidden="1">
      <c r="A35" s="10">
        <f t="shared" si="8"/>
        <v>0</v>
      </c>
      <c r="B35" s="10">
        <f t="shared" si="9"/>
        <v>0</v>
      </c>
      <c r="C35" s="9" t="e">
        <f>VLOOKUP(B35,BPM!$A$2:$C$500,2,0)</f>
        <v>#N/A</v>
      </c>
      <c r="D35" s="9" t="e">
        <f>VLOOKUP(B35,BPM!$A$2:$C$500,3,0)</f>
        <v>#N/A</v>
      </c>
      <c r="E35" s="1"/>
      <c r="G35" s="26"/>
      <c r="H35" s="27"/>
      <c r="I35" s="28"/>
      <c r="J35" s="28"/>
      <c r="K35" s="39"/>
      <c r="L35" s="39"/>
      <c r="M35" s="39"/>
      <c r="N35" s="78">
        <f t="shared" si="10"/>
        <v>3</v>
      </c>
      <c r="O35" s="78" t="e">
        <f t="shared" si="11"/>
        <v>#DIV/0!</v>
      </c>
      <c r="P35" s="78" t="str">
        <f t="shared" si="12"/>
        <v>Elim</v>
      </c>
      <c r="Q35" s="37" t="e">
        <f t="shared" si="13"/>
        <v>#N/A</v>
      </c>
      <c r="R35" s="37" t="e">
        <f t="shared" si="14"/>
        <v>#DIV/0!</v>
      </c>
      <c r="S35" s="79">
        <f t="shared" si="15"/>
        <v>0</v>
      </c>
    </row>
    <row r="36" spans="1:19" ht="15.75" hidden="1">
      <c r="A36" s="10">
        <f t="shared" si="8"/>
        <v>0</v>
      </c>
      <c r="B36" s="10">
        <f t="shared" si="9"/>
        <v>0</v>
      </c>
      <c r="C36" s="9" t="e">
        <f>VLOOKUP(B36,BPM!$A$2:$C$500,2,0)</f>
        <v>#N/A</v>
      </c>
      <c r="D36" s="9" t="e">
        <f>VLOOKUP(B36,BPM!$A$2:$C$500,3,0)</f>
        <v>#N/A</v>
      </c>
      <c r="E36" s="1"/>
      <c r="G36" s="26"/>
      <c r="H36" s="27"/>
      <c r="I36" s="28"/>
      <c r="J36" s="28"/>
      <c r="K36" s="39"/>
      <c r="L36" s="39"/>
      <c r="M36" s="39"/>
      <c r="N36" s="78">
        <f t="shared" si="10"/>
        <v>3</v>
      </c>
      <c r="O36" s="78" t="e">
        <f t="shared" si="11"/>
        <v>#DIV/0!</v>
      </c>
      <c r="P36" s="78" t="str">
        <f t="shared" si="12"/>
        <v>Elim</v>
      </c>
      <c r="Q36" s="37" t="e">
        <f t="shared" si="13"/>
        <v>#N/A</v>
      </c>
      <c r="R36" s="37" t="e">
        <f t="shared" si="14"/>
        <v>#DIV/0!</v>
      </c>
      <c r="S36" s="79">
        <f t="shared" si="15"/>
        <v>0</v>
      </c>
    </row>
    <row r="37" spans="1:19" ht="15.75" hidden="1">
      <c r="A37" s="10">
        <f t="shared" si="8"/>
        <v>0</v>
      </c>
      <c r="B37" s="10">
        <f t="shared" si="9"/>
        <v>0</v>
      </c>
      <c r="C37" s="9" t="e">
        <f>VLOOKUP(B37,BPM!$A$2:$C$500,2,0)</f>
        <v>#N/A</v>
      </c>
      <c r="D37" s="9" t="e">
        <f>VLOOKUP(B37,BPM!$A$2:$C$500,3,0)</f>
        <v>#N/A</v>
      </c>
      <c r="E37" s="1"/>
      <c r="G37" s="26"/>
      <c r="H37" s="27"/>
      <c r="I37" s="28"/>
      <c r="J37" s="28"/>
      <c r="K37" s="39"/>
      <c r="L37" s="39"/>
      <c r="M37" s="39"/>
      <c r="N37" s="78">
        <f t="shared" si="10"/>
        <v>3</v>
      </c>
      <c r="O37" s="78" t="e">
        <f t="shared" si="11"/>
        <v>#DIV/0!</v>
      </c>
      <c r="P37" s="78" t="str">
        <f t="shared" si="12"/>
        <v>Elim</v>
      </c>
      <c r="Q37" s="37" t="e">
        <f t="shared" si="13"/>
        <v>#N/A</v>
      </c>
      <c r="R37" s="37" t="e">
        <f t="shared" si="14"/>
        <v>#DIV/0!</v>
      </c>
      <c r="S37" s="79">
        <f t="shared" si="15"/>
        <v>0</v>
      </c>
    </row>
    <row r="38" spans="1:19" ht="15.75" hidden="1">
      <c r="A38" s="10">
        <f t="shared" si="8"/>
        <v>0</v>
      </c>
      <c r="B38" s="10">
        <f t="shared" si="9"/>
        <v>0</v>
      </c>
      <c r="C38" s="9" t="e">
        <f>VLOOKUP(B38,BPM!$A$2:$C$500,2,0)</f>
        <v>#N/A</v>
      </c>
      <c r="D38" s="9" t="e">
        <f>VLOOKUP(B38,BPM!$A$2:$C$500,3,0)</f>
        <v>#N/A</v>
      </c>
      <c r="E38" s="1"/>
      <c r="G38" s="26"/>
      <c r="H38" s="27"/>
      <c r="I38" s="28"/>
      <c r="J38" s="28"/>
      <c r="K38" s="39"/>
      <c r="L38" s="39"/>
      <c r="M38" s="39"/>
      <c r="N38" s="78">
        <f t="shared" si="10"/>
        <v>3</v>
      </c>
      <c r="O38" s="78" t="e">
        <f t="shared" si="11"/>
        <v>#DIV/0!</v>
      </c>
      <c r="P38" s="78" t="str">
        <f t="shared" si="12"/>
        <v>Elim</v>
      </c>
      <c r="Q38" s="37" t="e">
        <f t="shared" si="13"/>
        <v>#N/A</v>
      </c>
      <c r="R38" s="37" t="e">
        <f t="shared" si="14"/>
        <v>#DIV/0!</v>
      </c>
      <c r="S38" s="79">
        <f t="shared" si="15"/>
        <v>0</v>
      </c>
    </row>
    <row r="39" spans="3:19" s="10" customFormat="1" ht="15.75" hidden="1">
      <c r="C39" s="9"/>
      <c r="D39" s="9"/>
      <c r="G39" s="40"/>
      <c r="H39" s="31"/>
      <c r="I39" s="32"/>
      <c r="J39" s="32"/>
      <c r="K39" s="31"/>
      <c r="L39" s="31"/>
      <c r="M39" s="31"/>
      <c r="N39" s="31"/>
      <c r="O39" s="31"/>
      <c r="P39" s="31"/>
      <c r="Q39" s="31"/>
      <c r="R39" s="31"/>
      <c r="S39" s="76"/>
    </row>
    <row r="40" spans="3:19" s="10" customFormat="1" ht="21" hidden="1">
      <c r="C40" s="9"/>
      <c r="D40" s="9"/>
      <c r="G40" s="40"/>
      <c r="H40" s="31"/>
      <c r="I40" s="36" t="s">
        <v>68</v>
      </c>
      <c r="J40" s="32"/>
      <c r="K40" s="31"/>
      <c r="L40" s="31"/>
      <c r="M40" s="31"/>
      <c r="N40" s="31"/>
      <c r="O40" s="31"/>
      <c r="P40" s="31"/>
      <c r="Q40" s="31"/>
      <c r="R40" s="31"/>
      <c r="S40" s="76"/>
    </row>
    <row r="41" spans="2:19" ht="15.75" hidden="1">
      <c r="B41" s="10" t="s">
        <v>4</v>
      </c>
      <c r="C41" s="9" t="s">
        <v>5</v>
      </c>
      <c r="D41" s="9" t="s">
        <v>6</v>
      </c>
      <c r="E41" t="s">
        <v>18</v>
      </c>
      <c r="G41" s="26" t="s">
        <v>9</v>
      </c>
      <c r="H41" s="37" t="s">
        <v>10</v>
      </c>
      <c r="I41" s="38" t="s">
        <v>11</v>
      </c>
      <c r="J41" s="38" t="s">
        <v>12</v>
      </c>
      <c r="K41" s="37" t="s">
        <v>13</v>
      </c>
      <c r="L41" s="37" t="s">
        <v>14</v>
      </c>
      <c r="M41" s="37" t="s">
        <v>16</v>
      </c>
      <c r="N41" s="37" t="s">
        <v>19</v>
      </c>
      <c r="O41" s="37" t="s">
        <v>20</v>
      </c>
      <c r="P41" s="37"/>
      <c r="Q41" s="37" t="s">
        <v>21</v>
      </c>
      <c r="R41" s="37" t="s">
        <v>28</v>
      </c>
      <c r="S41" s="77" t="s">
        <v>27</v>
      </c>
    </row>
    <row r="42" spans="1:19" ht="15.75" hidden="1">
      <c r="A42" s="10">
        <f>S42</f>
        <v>0</v>
      </c>
      <c r="B42" s="10">
        <f>H42</f>
        <v>0</v>
      </c>
      <c r="C42" s="9" t="e">
        <f>VLOOKUP(B42,BPM!$A$2:$C$500,2,0)</f>
        <v>#N/A</v>
      </c>
      <c r="D42" s="9" t="e">
        <f>VLOOKUP(B42,BPM!$A$2:$C$500,3,0)</f>
        <v>#N/A</v>
      </c>
      <c r="E42" s="1"/>
      <c r="G42" s="26"/>
      <c r="H42" s="27"/>
      <c r="I42" s="28"/>
      <c r="J42" s="28"/>
      <c r="K42" s="39"/>
      <c r="L42" s="39"/>
      <c r="M42" s="39"/>
      <c r="N42" s="78">
        <f>IF((HOUR(M42)*60+MINUTE(M42))-(HOUR(L42)*60+MINUTE(L42))&lt;3,3,(HOUR(M42)*60+MINUTE(M42))-(HOUR(L42)*60+MINUTE(L42)))</f>
        <v>3</v>
      </c>
      <c r="O42" s="78" t="e">
        <f>$C$2*60/((HOUR(L42)*60+MINUTE(L42))-(HOUR(K42)*60+MINUTE(K42)))</f>
        <v>#DIV/0!</v>
      </c>
      <c r="P42" s="78" t="str">
        <f aca="true" t="shared" si="16" ref="P42:P57">IF((HOUR(L42)*60+MINUTE(L42))-(HOUR(K42)*60+MINUTE(K42))&gt;(HOUR($E$3)*60+MINUTE($E$3)),"Elim",IF((HOUR(L42)*60+MINUTE(L42))-(HOUR(K42)*60+MINUTE(K42))&lt;(HOUR($E$2)*60+MINUTE($E$2)),VLOOKUP(-((HOUR(L42)*60+MINUTE(L42))-(HOUR(K42)*60+MINUTE(K42))-(HOUR($E$2)*60+MINUTE($E$2))),$G$2:$H$6,2,1),0))</f>
        <v>Elim</v>
      </c>
      <c r="Q42" s="37" t="e">
        <f aca="true" t="shared" si="17" ref="Q42:Q57">(C42+D42)/2</f>
        <v>#N/A</v>
      </c>
      <c r="R42" s="37" t="e">
        <f aca="true" t="shared" si="18" ref="R42:R57">(O42*2-$C$4)*100/Q42</f>
        <v>#DIV/0!</v>
      </c>
      <c r="S42" s="79">
        <f aca="true" t="shared" si="19" ref="S42:S57">IF(OR(E42="X",P42="Elim"),0,R42-P42)</f>
        <v>0</v>
      </c>
    </row>
    <row r="43" spans="1:19" ht="15.75" hidden="1">
      <c r="A43" s="10">
        <f aca="true" t="shared" si="20" ref="A43:A57">S43</f>
        <v>0</v>
      </c>
      <c r="B43" s="10">
        <f aca="true" t="shared" si="21" ref="B43:B57">H43</f>
        <v>0</v>
      </c>
      <c r="C43" s="9" t="e">
        <f>VLOOKUP(B43,BPM!$A$2:$C$500,2,0)</f>
        <v>#N/A</v>
      </c>
      <c r="D43" s="9" t="e">
        <f>VLOOKUP(B43,BPM!$A$2:$C$500,3,0)</f>
        <v>#N/A</v>
      </c>
      <c r="E43" s="1"/>
      <c r="G43" s="26"/>
      <c r="H43" s="27"/>
      <c r="I43" s="28"/>
      <c r="J43" s="28"/>
      <c r="K43" s="39"/>
      <c r="L43" s="39"/>
      <c r="M43" s="39"/>
      <c r="N43" s="78">
        <f aca="true" t="shared" si="22" ref="N43:N57">IF((HOUR(M43)*60+MINUTE(M43))-(HOUR(L43)*60+MINUTE(L43))&lt;3,3,(HOUR(M43)*60+MINUTE(M43))-(HOUR(L43)*60+MINUTE(L43)))</f>
        <v>3</v>
      </c>
      <c r="O43" s="78" t="e">
        <f aca="true" t="shared" si="23" ref="O43:O57">$C$2*60/((HOUR(L43)*60+MINUTE(L43))-(HOUR(K43)*60+MINUTE(K43)))</f>
        <v>#DIV/0!</v>
      </c>
      <c r="P43" s="78" t="str">
        <f t="shared" si="16"/>
        <v>Elim</v>
      </c>
      <c r="Q43" s="37" t="e">
        <f t="shared" si="17"/>
        <v>#N/A</v>
      </c>
      <c r="R43" s="37" t="e">
        <f t="shared" si="18"/>
        <v>#DIV/0!</v>
      </c>
      <c r="S43" s="79">
        <f t="shared" si="19"/>
        <v>0</v>
      </c>
    </row>
    <row r="44" spans="1:19" ht="15.75" hidden="1">
      <c r="A44" s="10">
        <f t="shared" si="20"/>
        <v>0</v>
      </c>
      <c r="B44" s="10">
        <f t="shared" si="21"/>
        <v>0</v>
      </c>
      <c r="C44" s="9" t="e">
        <f>VLOOKUP(B44,BPM!$A$2:$C$500,2,0)</f>
        <v>#N/A</v>
      </c>
      <c r="D44" s="9" t="e">
        <f>VLOOKUP(B44,BPM!$A$2:$C$500,3,0)</f>
        <v>#N/A</v>
      </c>
      <c r="E44" s="1"/>
      <c r="G44" s="26"/>
      <c r="H44" s="27"/>
      <c r="I44" s="28"/>
      <c r="J44" s="28"/>
      <c r="K44" s="39"/>
      <c r="L44" s="39"/>
      <c r="M44" s="39"/>
      <c r="N44" s="78">
        <f t="shared" si="22"/>
        <v>3</v>
      </c>
      <c r="O44" s="78" t="e">
        <f t="shared" si="23"/>
        <v>#DIV/0!</v>
      </c>
      <c r="P44" s="78" t="str">
        <f t="shared" si="16"/>
        <v>Elim</v>
      </c>
      <c r="Q44" s="37" t="e">
        <f t="shared" si="17"/>
        <v>#N/A</v>
      </c>
      <c r="R44" s="37" t="e">
        <f t="shared" si="18"/>
        <v>#DIV/0!</v>
      </c>
      <c r="S44" s="79">
        <f t="shared" si="19"/>
        <v>0</v>
      </c>
    </row>
    <row r="45" spans="1:19" ht="15.75" hidden="1">
      <c r="A45" s="10">
        <f t="shared" si="20"/>
        <v>0</v>
      </c>
      <c r="B45" s="10">
        <f t="shared" si="21"/>
        <v>0</v>
      </c>
      <c r="C45" s="9" t="e">
        <f>VLOOKUP(B45,BPM!$A$2:$C$500,2,0)</f>
        <v>#N/A</v>
      </c>
      <c r="D45" s="9" t="e">
        <f>VLOOKUP(B45,BPM!$A$2:$C$500,3,0)</f>
        <v>#N/A</v>
      </c>
      <c r="E45" s="1"/>
      <c r="G45" s="26"/>
      <c r="H45" s="27"/>
      <c r="I45" s="28"/>
      <c r="J45" s="28"/>
      <c r="K45" s="39"/>
      <c r="L45" s="39"/>
      <c r="M45" s="39"/>
      <c r="N45" s="78">
        <f t="shared" si="22"/>
        <v>3</v>
      </c>
      <c r="O45" s="78" t="e">
        <f t="shared" si="23"/>
        <v>#DIV/0!</v>
      </c>
      <c r="P45" s="78" t="str">
        <f t="shared" si="16"/>
        <v>Elim</v>
      </c>
      <c r="Q45" s="37" t="e">
        <f t="shared" si="17"/>
        <v>#N/A</v>
      </c>
      <c r="R45" s="37" t="e">
        <f t="shared" si="18"/>
        <v>#DIV/0!</v>
      </c>
      <c r="S45" s="79">
        <f t="shared" si="19"/>
        <v>0</v>
      </c>
    </row>
    <row r="46" spans="1:19" ht="15.75" hidden="1">
      <c r="A46" s="10">
        <f t="shared" si="20"/>
        <v>0</v>
      </c>
      <c r="B46" s="10">
        <f t="shared" si="21"/>
        <v>0</v>
      </c>
      <c r="C46" s="9" t="e">
        <f>VLOOKUP(B46,BPM!$A$2:$C$500,2,0)</f>
        <v>#N/A</v>
      </c>
      <c r="D46" s="9" t="e">
        <f>VLOOKUP(B46,BPM!$A$2:$C$500,3,0)</f>
        <v>#N/A</v>
      </c>
      <c r="E46" s="1"/>
      <c r="G46" s="26"/>
      <c r="H46" s="27"/>
      <c r="I46" s="28"/>
      <c r="J46" s="28"/>
      <c r="K46" s="39"/>
      <c r="L46" s="39"/>
      <c r="M46" s="39"/>
      <c r="N46" s="78">
        <f t="shared" si="22"/>
        <v>3</v>
      </c>
      <c r="O46" s="78" t="e">
        <f t="shared" si="23"/>
        <v>#DIV/0!</v>
      </c>
      <c r="P46" s="78" t="str">
        <f t="shared" si="16"/>
        <v>Elim</v>
      </c>
      <c r="Q46" s="37" t="e">
        <f t="shared" si="17"/>
        <v>#N/A</v>
      </c>
      <c r="R46" s="37" t="e">
        <f t="shared" si="18"/>
        <v>#DIV/0!</v>
      </c>
      <c r="S46" s="79">
        <f t="shared" si="19"/>
        <v>0</v>
      </c>
    </row>
    <row r="47" spans="1:19" ht="15.75" hidden="1">
      <c r="A47" s="10">
        <f t="shared" si="20"/>
        <v>0</v>
      </c>
      <c r="B47" s="10">
        <f t="shared" si="21"/>
        <v>0</v>
      </c>
      <c r="C47" s="9" t="e">
        <f>VLOOKUP(B47,BPM!$A$2:$C$500,2,0)</f>
        <v>#N/A</v>
      </c>
      <c r="D47" s="9" t="e">
        <f>VLOOKUP(B47,BPM!$A$2:$C$500,3,0)</f>
        <v>#N/A</v>
      </c>
      <c r="E47" s="1"/>
      <c r="G47" s="26"/>
      <c r="H47" s="27"/>
      <c r="I47" s="28"/>
      <c r="J47" s="28"/>
      <c r="K47" s="39"/>
      <c r="L47" s="39"/>
      <c r="M47" s="39"/>
      <c r="N47" s="78">
        <f t="shared" si="22"/>
        <v>3</v>
      </c>
      <c r="O47" s="78" t="e">
        <f t="shared" si="23"/>
        <v>#DIV/0!</v>
      </c>
      <c r="P47" s="78" t="str">
        <f t="shared" si="16"/>
        <v>Elim</v>
      </c>
      <c r="Q47" s="37" t="e">
        <f t="shared" si="17"/>
        <v>#N/A</v>
      </c>
      <c r="R47" s="37" t="e">
        <f t="shared" si="18"/>
        <v>#DIV/0!</v>
      </c>
      <c r="S47" s="79">
        <f t="shared" si="19"/>
        <v>0</v>
      </c>
    </row>
    <row r="48" spans="1:19" ht="15.75" hidden="1">
      <c r="A48" s="10">
        <f t="shared" si="20"/>
        <v>0</v>
      </c>
      <c r="B48" s="10">
        <f t="shared" si="21"/>
        <v>0</v>
      </c>
      <c r="C48" s="9" t="e">
        <f>VLOOKUP(B48,BPM!$A$2:$C$500,2,0)</f>
        <v>#N/A</v>
      </c>
      <c r="D48" s="9" t="e">
        <f>VLOOKUP(B48,BPM!$A$2:$C$500,3,0)</f>
        <v>#N/A</v>
      </c>
      <c r="E48" s="1"/>
      <c r="G48" s="26"/>
      <c r="H48" s="27"/>
      <c r="I48" s="28"/>
      <c r="J48" s="28"/>
      <c r="K48" s="39"/>
      <c r="L48" s="39"/>
      <c r="M48" s="39"/>
      <c r="N48" s="78">
        <f t="shared" si="22"/>
        <v>3</v>
      </c>
      <c r="O48" s="78" t="e">
        <f t="shared" si="23"/>
        <v>#DIV/0!</v>
      </c>
      <c r="P48" s="78" t="str">
        <f t="shared" si="16"/>
        <v>Elim</v>
      </c>
      <c r="Q48" s="37" t="e">
        <f t="shared" si="17"/>
        <v>#N/A</v>
      </c>
      <c r="R48" s="37" t="e">
        <f t="shared" si="18"/>
        <v>#DIV/0!</v>
      </c>
      <c r="S48" s="79">
        <f t="shared" si="19"/>
        <v>0</v>
      </c>
    </row>
    <row r="49" spans="1:19" ht="15.75" hidden="1">
      <c r="A49" s="10">
        <f t="shared" si="20"/>
        <v>0</v>
      </c>
      <c r="B49" s="10">
        <f t="shared" si="21"/>
        <v>0</v>
      </c>
      <c r="C49" s="9" t="e">
        <f>VLOOKUP(B49,BPM!$A$2:$C$500,2,0)</f>
        <v>#N/A</v>
      </c>
      <c r="D49" s="9" t="e">
        <f>VLOOKUP(B49,BPM!$A$2:$C$500,3,0)</f>
        <v>#N/A</v>
      </c>
      <c r="E49" s="1"/>
      <c r="G49" s="26"/>
      <c r="H49" s="27"/>
      <c r="I49" s="28"/>
      <c r="J49" s="28"/>
      <c r="K49" s="39"/>
      <c r="L49" s="39"/>
      <c r="M49" s="39"/>
      <c r="N49" s="78">
        <f t="shared" si="22"/>
        <v>3</v>
      </c>
      <c r="O49" s="78" t="e">
        <f t="shared" si="23"/>
        <v>#DIV/0!</v>
      </c>
      <c r="P49" s="78" t="str">
        <f t="shared" si="16"/>
        <v>Elim</v>
      </c>
      <c r="Q49" s="37" t="e">
        <f t="shared" si="17"/>
        <v>#N/A</v>
      </c>
      <c r="R49" s="37" t="e">
        <f t="shared" si="18"/>
        <v>#DIV/0!</v>
      </c>
      <c r="S49" s="79">
        <f t="shared" si="19"/>
        <v>0</v>
      </c>
    </row>
    <row r="50" spans="1:19" ht="15.75" hidden="1">
      <c r="A50" s="10">
        <f t="shared" si="20"/>
        <v>0</v>
      </c>
      <c r="B50" s="10">
        <f t="shared" si="21"/>
        <v>0</v>
      </c>
      <c r="C50" s="9" t="e">
        <f>VLOOKUP(B50,BPM!$A$2:$C$500,2,0)</f>
        <v>#N/A</v>
      </c>
      <c r="D50" s="9" t="e">
        <f>VLOOKUP(B50,BPM!$A$2:$C$500,3,0)</f>
        <v>#N/A</v>
      </c>
      <c r="E50" s="1"/>
      <c r="G50" s="26"/>
      <c r="H50" s="27"/>
      <c r="I50" s="28"/>
      <c r="J50" s="28"/>
      <c r="K50" s="39"/>
      <c r="L50" s="39"/>
      <c r="M50" s="39"/>
      <c r="N50" s="78">
        <f t="shared" si="22"/>
        <v>3</v>
      </c>
      <c r="O50" s="78" t="e">
        <f t="shared" si="23"/>
        <v>#DIV/0!</v>
      </c>
      <c r="P50" s="78" t="str">
        <f t="shared" si="16"/>
        <v>Elim</v>
      </c>
      <c r="Q50" s="37" t="e">
        <f t="shared" si="17"/>
        <v>#N/A</v>
      </c>
      <c r="R50" s="37" t="e">
        <f t="shared" si="18"/>
        <v>#DIV/0!</v>
      </c>
      <c r="S50" s="79">
        <f t="shared" si="19"/>
        <v>0</v>
      </c>
    </row>
    <row r="51" spans="1:19" ht="15.75" hidden="1">
      <c r="A51" s="10">
        <f t="shared" si="20"/>
        <v>0</v>
      </c>
      <c r="B51" s="10">
        <f t="shared" si="21"/>
        <v>0</v>
      </c>
      <c r="C51" s="9" t="e">
        <f>VLOOKUP(B51,BPM!$A$2:$C$500,2,0)</f>
        <v>#N/A</v>
      </c>
      <c r="D51" s="9" t="e">
        <f>VLOOKUP(B51,BPM!$A$2:$C$500,3,0)</f>
        <v>#N/A</v>
      </c>
      <c r="E51" s="1"/>
      <c r="G51" s="26"/>
      <c r="H51" s="27"/>
      <c r="I51" s="28"/>
      <c r="J51" s="28"/>
      <c r="K51" s="39"/>
      <c r="L51" s="39"/>
      <c r="M51" s="39"/>
      <c r="N51" s="78">
        <f t="shared" si="22"/>
        <v>3</v>
      </c>
      <c r="O51" s="78" t="e">
        <f t="shared" si="23"/>
        <v>#DIV/0!</v>
      </c>
      <c r="P51" s="78" t="str">
        <f t="shared" si="16"/>
        <v>Elim</v>
      </c>
      <c r="Q51" s="37" t="e">
        <f t="shared" si="17"/>
        <v>#N/A</v>
      </c>
      <c r="R51" s="37" t="e">
        <f t="shared" si="18"/>
        <v>#DIV/0!</v>
      </c>
      <c r="S51" s="79">
        <f t="shared" si="19"/>
        <v>0</v>
      </c>
    </row>
    <row r="52" spans="1:19" ht="15.75" hidden="1">
      <c r="A52" s="10">
        <f t="shared" si="20"/>
        <v>0</v>
      </c>
      <c r="B52" s="10">
        <f t="shared" si="21"/>
        <v>0</v>
      </c>
      <c r="C52" s="9" t="e">
        <f>VLOOKUP(B52,BPM!$A$2:$C$500,2,0)</f>
        <v>#N/A</v>
      </c>
      <c r="D52" s="9" t="e">
        <f>VLOOKUP(B52,BPM!$A$2:$C$500,3,0)</f>
        <v>#N/A</v>
      </c>
      <c r="E52" s="1"/>
      <c r="G52" s="26"/>
      <c r="H52" s="27"/>
      <c r="I52" s="28"/>
      <c r="J52" s="28"/>
      <c r="K52" s="39"/>
      <c r="L52" s="39"/>
      <c r="M52" s="39"/>
      <c r="N52" s="78">
        <f t="shared" si="22"/>
        <v>3</v>
      </c>
      <c r="O52" s="78" t="e">
        <f t="shared" si="23"/>
        <v>#DIV/0!</v>
      </c>
      <c r="P52" s="78" t="str">
        <f t="shared" si="16"/>
        <v>Elim</v>
      </c>
      <c r="Q52" s="37" t="e">
        <f t="shared" si="17"/>
        <v>#N/A</v>
      </c>
      <c r="R52" s="37" t="e">
        <f t="shared" si="18"/>
        <v>#DIV/0!</v>
      </c>
      <c r="S52" s="79">
        <f t="shared" si="19"/>
        <v>0</v>
      </c>
    </row>
    <row r="53" spans="1:19" ht="15.75" hidden="1">
      <c r="A53" s="10">
        <f t="shared" si="20"/>
        <v>0</v>
      </c>
      <c r="B53" s="10">
        <f t="shared" si="21"/>
        <v>0</v>
      </c>
      <c r="C53" s="9" t="e">
        <f>VLOOKUP(B53,BPM!$A$2:$C$500,2,0)</f>
        <v>#N/A</v>
      </c>
      <c r="D53" s="9" t="e">
        <f>VLOOKUP(B53,BPM!$A$2:$C$500,3,0)</f>
        <v>#N/A</v>
      </c>
      <c r="E53" s="1"/>
      <c r="G53" s="26"/>
      <c r="H53" s="27"/>
      <c r="I53" s="28"/>
      <c r="J53" s="28"/>
      <c r="K53" s="39"/>
      <c r="L53" s="39"/>
      <c r="M53" s="39"/>
      <c r="N53" s="78">
        <f t="shared" si="22"/>
        <v>3</v>
      </c>
      <c r="O53" s="78" t="e">
        <f t="shared" si="23"/>
        <v>#DIV/0!</v>
      </c>
      <c r="P53" s="78" t="str">
        <f t="shared" si="16"/>
        <v>Elim</v>
      </c>
      <c r="Q53" s="37" t="e">
        <f t="shared" si="17"/>
        <v>#N/A</v>
      </c>
      <c r="R53" s="37" t="e">
        <f t="shared" si="18"/>
        <v>#DIV/0!</v>
      </c>
      <c r="S53" s="79">
        <f t="shared" si="19"/>
        <v>0</v>
      </c>
    </row>
    <row r="54" spans="1:19" ht="15.75" hidden="1">
      <c r="A54" s="10">
        <f t="shared" si="20"/>
        <v>0</v>
      </c>
      <c r="B54" s="10">
        <f t="shared" si="21"/>
        <v>0</v>
      </c>
      <c r="C54" s="9" t="e">
        <f>VLOOKUP(B54,BPM!$A$2:$C$500,2,0)</f>
        <v>#N/A</v>
      </c>
      <c r="D54" s="9" t="e">
        <f>VLOOKUP(B54,BPM!$A$2:$C$500,3,0)</f>
        <v>#N/A</v>
      </c>
      <c r="E54" s="1"/>
      <c r="G54" s="26"/>
      <c r="H54" s="27"/>
      <c r="I54" s="28"/>
      <c r="J54" s="28"/>
      <c r="K54" s="39"/>
      <c r="L54" s="39"/>
      <c r="M54" s="39"/>
      <c r="N54" s="78">
        <f t="shared" si="22"/>
        <v>3</v>
      </c>
      <c r="O54" s="78" t="e">
        <f t="shared" si="23"/>
        <v>#DIV/0!</v>
      </c>
      <c r="P54" s="78" t="str">
        <f t="shared" si="16"/>
        <v>Elim</v>
      </c>
      <c r="Q54" s="37" t="e">
        <f t="shared" si="17"/>
        <v>#N/A</v>
      </c>
      <c r="R54" s="37" t="e">
        <f t="shared" si="18"/>
        <v>#DIV/0!</v>
      </c>
      <c r="S54" s="79">
        <f t="shared" si="19"/>
        <v>0</v>
      </c>
    </row>
    <row r="55" spans="1:19" ht="15.75" hidden="1">
      <c r="A55" s="10">
        <f t="shared" si="20"/>
        <v>0</v>
      </c>
      <c r="B55" s="10">
        <f t="shared" si="21"/>
        <v>0</v>
      </c>
      <c r="C55" s="9" t="e">
        <f>VLOOKUP(B55,BPM!$A$2:$C$500,2,0)</f>
        <v>#N/A</v>
      </c>
      <c r="D55" s="9" t="e">
        <f>VLOOKUP(B55,BPM!$A$2:$C$500,3,0)</f>
        <v>#N/A</v>
      </c>
      <c r="E55" s="1"/>
      <c r="G55" s="26"/>
      <c r="H55" s="27"/>
      <c r="I55" s="28"/>
      <c r="J55" s="28"/>
      <c r="K55" s="39"/>
      <c r="L55" s="39"/>
      <c r="M55" s="39"/>
      <c r="N55" s="78">
        <f t="shared" si="22"/>
        <v>3</v>
      </c>
      <c r="O55" s="78" t="e">
        <f t="shared" si="23"/>
        <v>#DIV/0!</v>
      </c>
      <c r="P55" s="78" t="str">
        <f t="shared" si="16"/>
        <v>Elim</v>
      </c>
      <c r="Q55" s="37" t="e">
        <f t="shared" si="17"/>
        <v>#N/A</v>
      </c>
      <c r="R55" s="37" t="e">
        <f t="shared" si="18"/>
        <v>#DIV/0!</v>
      </c>
      <c r="S55" s="79">
        <f t="shared" si="19"/>
        <v>0</v>
      </c>
    </row>
    <row r="56" spans="1:19" ht="15.75" hidden="1">
      <c r="A56" s="10">
        <f t="shared" si="20"/>
        <v>0</v>
      </c>
      <c r="B56" s="10">
        <f t="shared" si="21"/>
        <v>0</v>
      </c>
      <c r="C56" s="9" t="e">
        <f>VLOOKUP(B56,BPM!$A$2:$C$500,2,0)</f>
        <v>#N/A</v>
      </c>
      <c r="D56" s="9" t="e">
        <f>VLOOKUP(B56,BPM!$A$2:$C$500,3,0)</f>
        <v>#N/A</v>
      </c>
      <c r="E56" s="1"/>
      <c r="G56" s="26"/>
      <c r="H56" s="27"/>
      <c r="I56" s="28"/>
      <c r="J56" s="28"/>
      <c r="K56" s="39"/>
      <c r="L56" s="39"/>
      <c r="M56" s="39"/>
      <c r="N56" s="78">
        <f t="shared" si="22"/>
        <v>3</v>
      </c>
      <c r="O56" s="78" t="e">
        <f t="shared" si="23"/>
        <v>#DIV/0!</v>
      </c>
      <c r="P56" s="78" t="str">
        <f t="shared" si="16"/>
        <v>Elim</v>
      </c>
      <c r="Q56" s="37" t="e">
        <f t="shared" si="17"/>
        <v>#N/A</v>
      </c>
      <c r="R56" s="37" t="e">
        <f t="shared" si="18"/>
        <v>#DIV/0!</v>
      </c>
      <c r="S56" s="79">
        <f t="shared" si="19"/>
        <v>0</v>
      </c>
    </row>
    <row r="57" spans="1:19" ht="15.75" hidden="1">
      <c r="A57" s="10">
        <f t="shared" si="20"/>
        <v>0</v>
      </c>
      <c r="B57" s="10">
        <f t="shared" si="21"/>
        <v>0</v>
      </c>
      <c r="C57" s="9" t="e">
        <f>VLOOKUP(B57,BPM!$A$2:$C$500,2,0)</f>
        <v>#N/A</v>
      </c>
      <c r="D57" s="9" t="e">
        <f>VLOOKUP(B57,BPM!$A$2:$C$500,3,0)</f>
        <v>#N/A</v>
      </c>
      <c r="E57" s="1"/>
      <c r="G57" s="26"/>
      <c r="H57" s="27"/>
      <c r="I57" s="28"/>
      <c r="J57" s="28"/>
      <c r="K57" s="39"/>
      <c r="L57" s="39"/>
      <c r="M57" s="39"/>
      <c r="N57" s="78">
        <f t="shared" si="22"/>
        <v>3</v>
      </c>
      <c r="O57" s="78" t="e">
        <f t="shared" si="23"/>
        <v>#DIV/0!</v>
      </c>
      <c r="P57" s="78" t="str">
        <f t="shared" si="16"/>
        <v>Elim</v>
      </c>
      <c r="Q57" s="37" t="e">
        <f t="shared" si="17"/>
        <v>#N/A</v>
      </c>
      <c r="R57" s="37" t="e">
        <f t="shared" si="18"/>
        <v>#DIV/0!</v>
      </c>
      <c r="S57" s="79">
        <f t="shared" si="19"/>
        <v>0</v>
      </c>
    </row>
    <row r="58" spans="3:19" s="10" customFormat="1" ht="15.75">
      <c r="C58" s="9"/>
      <c r="D58" s="9"/>
      <c r="G58" s="40"/>
      <c r="H58" s="31"/>
      <c r="I58" s="32"/>
      <c r="J58" s="32"/>
      <c r="K58" s="31"/>
      <c r="L58" s="31"/>
      <c r="M58" s="31"/>
      <c r="N58" s="31"/>
      <c r="O58" s="31"/>
      <c r="P58" s="31"/>
      <c r="Q58" s="31"/>
      <c r="R58" s="31"/>
      <c r="S58" s="76"/>
    </row>
    <row r="59" spans="3:19" s="10" customFormat="1" ht="21">
      <c r="C59" s="9"/>
      <c r="D59" s="9"/>
      <c r="G59" s="40"/>
      <c r="H59" s="31"/>
      <c r="I59" s="36" t="s">
        <v>69</v>
      </c>
      <c r="J59" s="32"/>
      <c r="K59" s="31"/>
      <c r="L59" s="31"/>
      <c r="M59" s="31"/>
      <c r="N59" s="31"/>
      <c r="O59" s="31"/>
      <c r="P59" s="31"/>
      <c r="Q59" s="31"/>
      <c r="R59" s="31"/>
      <c r="S59" s="76"/>
    </row>
    <row r="60" spans="2:19" ht="15.75">
      <c r="B60" s="10" t="s">
        <v>4</v>
      </c>
      <c r="C60" s="9" t="s">
        <v>5</v>
      </c>
      <c r="D60" s="9" t="s">
        <v>6</v>
      </c>
      <c r="E60" t="s">
        <v>18</v>
      </c>
      <c r="G60" s="26" t="s">
        <v>9</v>
      </c>
      <c r="H60" s="37" t="s">
        <v>10</v>
      </c>
      <c r="I60" s="38" t="s">
        <v>11</v>
      </c>
      <c r="J60" s="38" t="s">
        <v>12</v>
      </c>
      <c r="K60" s="37" t="s">
        <v>13</v>
      </c>
      <c r="L60" s="37" t="s">
        <v>14</v>
      </c>
      <c r="M60" s="37" t="s">
        <v>16</v>
      </c>
      <c r="N60" s="37" t="s">
        <v>19</v>
      </c>
      <c r="O60" s="37" t="s">
        <v>20</v>
      </c>
      <c r="P60" s="37"/>
      <c r="Q60" s="37" t="s">
        <v>21</v>
      </c>
      <c r="R60" s="37" t="s">
        <v>28</v>
      </c>
      <c r="S60" s="77" t="s">
        <v>27</v>
      </c>
    </row>
    <row r="61" spans="1:19" ht="15.75">
      <c r="A61" s="10">
        <f>S61</f>
        <v>30.68783068783069</v>
      </c>
      <c r="B61" s="10">
        <f>H61</f>
        <v>411</v>
      </c>
      <c r="C61" s="9">
        <f>VLOOKUP(B61,BPM!$A$2:$C$500,2,0)</f>
        <v>36</v>
      </c>
      <c r="D61" s="9">
        <f>VLOOKUP(B61,BPM!$A$2:$C$500,3,0)</f>
        <v>36</v>
      </c>
      <c r="E61" s="1"/>
      <c r="G61" s="26" t="s">
        <v>671</v>
      </c>
      <c r="H61" s="54">
        <v>411</v>
      </c>
      <c r="I61" s="54" t="s">
        <v>663</v>
      </c>
      <c r="J61" s="54" t="s">
        <v>664</v>
      </c>
      <c r="K61" s="53">
        <v>0.4375</v>
      </c>
      <c r="L61" s="81">
        <v>0.48159722222222223</v>
      </c>
      <c r="M61" s="81">
        <v>0.49342592592592593</v>
      </c>
      <c r="N61" s="78">
        <f>IF((HOUR(M61)*60+MINUTE(M61))-(HOUR(L61)*60+MINUTE(L61))&lt;3,3,(HOUR(M61)*60+MINUTE(M61))-(HOUR(L61)*60+MINUTE(L61)))</f>
        <v>17</v>
      </c>
      <c r="O61" s="78">
        <f>$C$2*60/((HOUR(L61)*60+MINUTE(L61))-(HOUR(K61)*60+MINUTE(K61)))</f>
        <v>9.523809523809524</v>
      </c>
      <c r="P61" s="78">
        <f>IF((HOUR(L61)*60+MINUTE(L61))-(HOUR(K61)*60+MINUTE(K61))&gt;(HOUR($E$3)*60+MINUTE($E$3)),"Elim",IF((HOUR(L61)*60+MINUTE(L61))-(HOUR(K61)*60+MINUTE(K61))&lt;(HOUR($E$2)*60+MINUTE($E$2)),VLOOKUP(-((HOUR(L61)*60+MINUTE(L61))-(HOUR(K61)*60+MINUTE(K61))-(HOUR($E$2)*60+MINUTE($E$2))),$G$2:$H$6,2,1),0))</f>
        <v>0</v>
      </c>
      <c r="Q61" s="37">
        <f>(C61+D61)/2</f>
        <v>36</v>
      </c>
      <c r="R61" s="37">
        <f>(O61*2-$C$4)*100/Q61</f>
        <v>30.68783068783069</v>
      </c>
      <c r="S61" s="79">
        <f>IF(OR(E61="X",P61="Elim"),0,R61-P61)</f>
        <v>30.68783068783069</v>
      </c>
    </row>
    <row r="62" spans="1:19" ht="15.75">
      <c r="A62" s="10">
        <f>S62</f>
        <v>24.68443197755961</v>
      </c>
      <c r="B62" s="10">
        <f>H62</f>
        <v>412</v>
      </c>
      <c r="C62" s="9">
        <f>VLOOKUP(B62,BPM!$A$2:$C$500,2,0)</f>
        <v>44</v>
      </c>
      <c r="D62" s="9">
        <f>VLOOKUP(B62,BPM!$A$2:$C$500,3,0)</f>
        <v>48</v>
      </c>
      <c r="E62" s="1"/>
      <c r="G62" s="26" t="s">
        <v>672</v>
      </c>
      <c r="H62" s="51">
        <v>412</v>
      </c>
      <c r="I62" s="51" t="s">
        <v>665</v>
      </c>
      <c r="J62" s="51" t="s">
        <v>666</v>
      </c>
      <c r="K62" s="50">
        <v>0.43402777777777773</v>
      </c>
      <c r="L62" s="80">
        <v>0.4776736111111111</v>
      </c>
      <c r="M62" s="80">
        <v>0.4860069444444444</v>
      </c>
      <c r="N62" s="78">
        <f>IF((HOUR(M62)*60+MINUTE(M62))-(HOUR(L62)*60+MINUTE(L62))&lt;3,3,(HOUR(M62)*60+MINUTE(M62))-(HOUR(L62)*60+MINUTE(L62)))</f>
        <v>12</v>
      </c>
      <c r="O62" s="78">
        <f>$C$2*60/((HOUR(L62)*60+MINUTE(L62))-(HOUR(K62)*60+MINUTE(K62)))</f>
        <v>9.67741935483871</v>
      </c>
      <c r="P62" s="78">
        <f>IF((HOUR(L62)*60+MINUTE(L62))-(HOUR(K62)*60+MINUTE(K62))&gt;(HOUR($E$3)*60+MINUTE($E$3)),"Elim",IF((HOUR(L62)*60+MINUTE(L62))-(HOUR(K62)*60+MINUTE(K62))&lt;(HOUR($E$2)*60+MINUTE($E$2)),VLOOKUP(-((HOUR(L62)*60+MINUTE(L62))-(HOUR(K62)*60+MINUTE(K62))-(HOUR($E$2)*60+MINUTE($E$2))),$G$2:$H$6,2,1),0))</f>
        <v>0</v>
      </c>
      <c r="Q62" s="37">
        <f>(C62+D62)/2</f>
        <v>46</v>
      </c>
      <c r="R62" s="37">
        <f>(O62*2-$C$4)*100/Q62</f>
        <v>24.68443197755961</v>
      </c>
      <c r="S62" s="79">
        <f>IF(OR(E62="X",P62="Elim"),0,R62-P62)</f>
        <v>24.68443197755961</v>
      </c>
    </row>
    <row r="63" spans="1:19" ht="15.75">
      <c r="A63" s="10">
        <f>S63</f>
        <v>24.316939890710383</v>
      </c>
      <c r="B63" s="10">
        <f>H63</f>
        <v>414</v>
      </c>
      <c r="C63" s="9">
        <f>VLOOKUP(B63,BPM!$A$2:$C$500,2,0)</f>
        <v>48</v>
      </c>
      <c r="D63" s="9">
        <f>VLOOKUP(B63,BPM!$A$2:$C$500,3,0)</f>
        <v>48</v>
      </c>
      <c r="E63" s="1"/>
      <c r="G63" s="26" t="s">
        <v>677</v>
      </c>
      <c r="H63" s="51">
        <v>414</v>
      </c>
      <c r="I63" s="51" t="s">
        <v>669</v>
      </c>
      <c r="J63" s="51" t="s">
        <v>670</v>
      </c>
      <c r="K63" s="50">
        <v>0.4479166666666667</v>
      </c>
      <c r="L63" s="80">
        <v>0.49068287037037034</v>
      </c>
      <c r="M63" s="80">
        <v>0.4971527777777778</v>
      </c>
      <c r="N63" s="78">
        <f>IF((HOUR(M63)*60+MINUTE(M63))-(HOUR(L63)*60+MINUTE(L63))&lt;3,3,(HOUR(M63)*60+MINUTE(M63))-(HOUR(L63)*60+MINUTE(L63)))</f>
        <v>9</v>
      </c>
      <c r="O63" s="78">
        <f>$C$2*60/((HOUR(L63)*60+MINUTE(L63))-(HOUR(K63)*60+MINUTE(K63)))</f>
        <v>9.836065573770492</v>
      </c>
      <c r="P63" s="78">
        <f>IF((HOUR(L63)*60+MINUTE(L63))-(HOUR(K63)*60+MINUTE(K63))&gt;(HOUR($E$3)*60+MINUTE($E$3)),"Elim",IF((HOUR(L63)*60+MINUTE(L63))-(HOUR(K63)*60+MINUTE(K63))&lt;(HOUR($E$2)*60+MINUTE($E$2)),VLOOKUP(-((HOUR(L63)*60+MINUTE(L63))-(HOUR(K63)*60+MINUTE(K63))-(HOUR($E$2)*60+MINUTE($E$2))),$G$2:$H$6,2,1),0))</f>
        <v>0</v>
      </c>
      <c r="Q63" s="37">
        <f>(C63+D63)/2</f>
        <v>48</v>
      </c>
      <c r="R63" s="37">
        <f>(O63*2-$C$4)*100/Q63</f>
        <v>24.316939890710383</v>
      </c>
      <c r="S63" s="79">
        <f>IF(OR(E63="X",P63="Elim"),0,R63-P63)</f>
        <v>24.316939890710383</v>
      </c>
    </row>
    <row r="64" spans="1:19" ht="15.75">
      <c r="A64" s="10">
        <f>S64</f>
        <v>23.706214689265536</v>
      </c>
      <c r="B64" s="10">
        <f>H64</f>
        <v>413</v>
      </c>
      <c r="C64" s="9">
        <f>VLOOKUP(B64,BPM!$A$2:$C$500,2,0)</f>
        <v>48</v>
      </c>
      <c r="D64" s="9">
        <f>VLOOKUP(B64,BPM!$A$2:$C$500,3,0)</f>
        <v>48</v>
      </c>
      <c r="E64" s="1"/>
      <c r="G64" s="26" t="s">
        <v>679</v>
      </c>
      <c r="H64" s="54">
        <v>413</v>
      </c>
      <c r="I64" s="54" t="s">
        <v>667</v>
      </c>
      <c r="J64" s="54" t="s">
        <v>668</v>
      </c>
      <c r="K64" s="53">
        <v>0.44097222222222227</v>
      </c>
      <c r="L64" s="81">
        <v>0.4821990740740741</v>
      </c>
      <c r="M64" s="81">
        <v>0.4899074074074074</v>
      </c>
      <c r="N64" s="78">
        <f>IF((HOUR(M64)*60+MINUTE(M64))-(HOUR(L64)*60+MINUTE(L64))&lt;3,3,(HOUR(M64)*60+MINUTE(M64))-(HOUR(L64)*60+MINUTE(L64)))</f>
        <v>11</v>
      </c>
      <c r="O64" s="78">
        <f>$C$2*60/((HOUR(L64)*60+MINUTE(L64))-(HOUR(K64)*60+MINUTE(K64)))</f>
        <v>10.169491525423728</v>
      </c>
      <c r="P64" s="78">
        <f>IF((HOUR(L64)*60+MINUTE(L64))-(HOUR(K64)*60+MINUTE(K64))&gt;(HOUR($E$3)*60+MINUTE($E$3)),"Elim",IF((HOUR(L64)*60+MINUTE(L64))-(HOUR(K64)*60+MINUTE(K64))&lt;(HOUR($E$2)*60+MINUTE($E$2)),VLOOKUP(-((HOUR(L64)*60+MINUTE(L64))-(HOUR(K64)*60+MINUTE(K64))-(HOUR($E$2)*60+MINUTE($E$2))),$G$2:$H$6,2,1),0))</f>
        <v>2</v>
      </c>
      <c r="Q64" s="37">
        <f>(C64+D64)/2</f>
        <v>48</v>
      </c>
      <c r="R64" s="37">
        <f>(O64*2-$C$4)*100/Q64</f>
        <v>25.706214689265536</v>
      </c>
      <c r="S64" s="79">
        <f>IF(OR(E64="X",P64="Elim"),0,R64-P64)</f>
        <v>23.706214689265536</v>
      </c>
    </row>
    <row r="65" spans="1:19" ht="15.75">
      <c r="A65" s="10">
        <f>S65</f>
        <v>22.095238095238095</v>
      </c>
      <c r="B65" s="10">
        <f>H65</f>
        <v>409</v>
      </c>
      <c r="C65" s="9">
        <f>VLOOKUP(B65,BPM!$A$2:$C$500,2,0)</f>
        <v>48</v>
      </c>
      <c r="D65" s="9">
        <f>VLOOKUP(B65,BPM!$A$2:$C$500,3,0)</f>
        <v>52</v>
      </c>
      <c r="E65" s="1"/>
      <c r="G65" s="26" t="s">
        <v>678</v>
      </c>
      <c r="H65" s="51">
        <v>409</v>
      </c>
      <c r="I65" s="51" t="s">
        <v>661</v>
      </c>
      <c r="J65" s="51" t="s">
        <v>662</v>
      </c>
      <c r="K65" s="50">
        <v>0.4375</v>
      </c>
      <c r="L65" s="80">
        <v>0.4815740740740741</v>
      </c>
      <c r="M65" s="80">
        <v>0.49353009259259256</v>
      </c>
      <c r="N65" s="78">
        <f>IF((HOUR(M65)*60+MINUTE(M65))-(HOUR(L65)*60+MINUTE(L65))&lt;3,3,(HOUR(M65)*60+MINUTE(M65))-(HOUR(L65)*60+MINUTE(L65)))</f>
        <v>17</v>
      </c>
      <c r="O65" s="78">
        <f>$C$2*60/((HOUR(L65)*60+MINUTE(L65))-(HOUR(K65)*60+MINUTE(K65)))</f>
        <v>9.523809523809524</v>
      </c>
      <c r="P65" s="78">
        <f>IF((HOUR(L65)*60+MINUTE(L65))-(HOUR(K65)*60+MINUTE(K65))&gt;(HOUR($E$3)*60+MINUTE($E$3)),"Elim",IF((HOUR(L65)*60+MINUTE(L65))-(HOUR(K65)*60+MINUTE(K65))&lt;(HOUR($E$2)*60+MINUTE($E$2)),VLOOKUP(-((HOUR(L65)*60+MINUTE(L65))-(HOUR(K65)*60+MINUTE(K65))-(HOUR($E$2)*60+MINUTE($E$2))),$G$2:$H$6,2,1),0))</f>
        <v>0</v>
      </c>
      <c r="Q65" s="37">
        <f>(C65+D65)/2</f>
        <v>50</v>
      </c>
      <c r="R65" s="37">
        <f>(O65*2-$C$4)*100/Q65</f>
        <v>22.095238095238095</v>
      </c>
      <c r="S65" s="79">
        <f>IF(OR(E65="X",P65="Elim"),0,R65-P65)</f>
        <v>22.095238095238095</v>
      </c>
    </row>
    <row r="66" spans="1:19" ht="15.75" hidden="1">
      <c r="A66" s="10">
        <f aca="true" t="shared" si="24" ref="A66:A71">S66</f>
        <v>0</v>
      </c>
      <c r="B66" s="10">
        <f aca="true" t="shared" si="25" ref="B66:B71">H66</f>
        <v>0</v>
      </c>
      <c r="C66" s="9" t="e">
        <f>VLOOKUP(B66,BPM!$A$2:$C$500,2,0)</f>
        <v>#N/A</v>
      </c>
      <c r="D66" s="9" t="e">
        <f>VLOOKUP(B66,BPM!$A$2:$C$500,3,0)</f>
        <v>#N/A</v>
      </c>
      <c r="E66" s="1"/>
      <c r="G66" s="26"/>
      <c r="H66" s="27"/>
      <c r="I66" s="28"/>
      <c r="J66" s="28"/>
      <c r="K66" s="39"/>
      <c r="L66" s="39"/>
      <c r="M66" s="39"/>
      <c r="N66" s="78">
        <f aca="true" t="shared" si="26" ref="N66:N71">IF((HOUR(M66)*60+MINUTE(M66))-(HOUR(L66)*60+MINUTE(L66))&lt;3,3,(HOUR(M66)*60+MINUTE(M66))-(HOUR(L66)*60+MINUTE(L66)))</f>
        <v>3</v>
      </c>
      <c r="O66" s="78" t="e">
        <f aca="true" t="shared" si="27" ref="O66:O71">$C$2*60/((HOUR(L66)*60+MINUTE(L66))-(HOUR(K66)*60+MINUTE(K66)))</f>
        <v>#DIV/0!</v>
      </c>
      <c r="P66" s="78" t="str">
        <f aca="true" t="shared" si="28" ref="P66:P71">IF((HOUR(L66)*60+MINUTE(L66))-(HOUR(K66)*60+MINUTE(K66))&gt;(HOUR($E$3)*60+MINUTE($E$3)),"Elim",IF((HOUR(L66)*60+MINUTE(L66))-(HOUR(K66)*60+MINUTE(K66))&lt;(HOUR($E$2)*60+MINUTE($E$2)),VLOOKUP(-((HOUR(L66)*60+MINUTE(L66))-(HOUR(K66)*60+MINUTE(K66))-(HOUR($E$2)*60+MINUTE($E$2))),$G$2:$H$6,2,1),0))</f>
        <v>Elim</v>
      </c>
      <c r="Q66" s="37" t="e">
        <f aca="true" t="shared" si="29" ref="Q66:Q71">(C66+D66)/2</f>
        <v>#N/A</v>
      </c>
      <c r="R66" s="37" t="e">
        <f aca="true" t="shared" si="30" ref="R66:R71">(O66*2-$C$4)*100/Q66</f>
        <v>#DIV/0!</v>
      </c>
      <c r="S66" s="79">
        <f aca="true" t="shared" si="31" ref="S66:S71">IF(OR(E66="X",P66="Elim"),0,R66-P66)</f>
        <v>0</v>
      </c>
    </row>
    <row r="67" spans="1:19" ht="15.75" hidden="1">
      <c r="A67" s="10">
        <f t="shared" si="24"/>
        <v>0</v>
      </c>
      <c r="B67" s="10">
        <f t="shared" si="25"/>
        <v>0</v>
      </c>
      <c r="C67" s="9" t="e">
        <f>VLOOKUP(B67,BPM!$A$2:$C$500,2,0)</f>
        <v>#N/A</v>
      </c>
      <c r="D67" s="9" t="e">
        <f>VLOOKUP(B67,BPM!$A$2:$C$500,3,0)</f>
        <v>#N/A</v>
      </c>
      <c r="E67" s="1"/>
      <c r="G67" s="26"/>
      <c r="H67" s="27"/>
      <c r="I67" s="28"/>
      <c r="J67" s="28"/>
      <c r="K67" s="39"/>
      <c r="L67" s="39"/>
      <c r="M67" s="39"/>
      <c r="N67" s="78">
        <f t="shared" si="26"/>
        <v>3</v>
      </c>
      <c r="O67" s="78" t="e">
        <f t="shared" si="27"/>
        <v>#DIV/0!</v>
      </c>
      <c r="P67" s="78" t="str">
        <f t="shared" si="28"/>
        <v>Elim</v>
      </c>
      <c r="Q67" s="37" t="e">
        <f t="shared" si="29"/>
        <v>#N/A</v>
      </c>
      <c r="R67" s="37" t="e">
        <f t="shared" si="30"/>
        <v>#DIV/0!</v>
      </c>
      <c r="S67" s="79">
        <f t="shared" si="31"/>
        <v>0</v>
      </c>
    </row>
    <row r="68" spans="1:19" ht="15.75" hidden="1">
      <c r="A68" s="10">
        <f t="shared" si="24"/>
        <v>0</v>
      </c>
      <c r="B68" s="10">
        <f t="shared" si="25"/>
        <v>0</v>
      </c>
      <c r="C68" s="9" t="e">
        <f>VLOOKUP(B68,BPM!$A$2:$C$500,2,0)</f>
        <v>#N/A</v>
      </c>
      <c r="D68" s="9" t="e">
        <f>VLOOKUP(B68,BPM!$A$2:$C$500,3,0)</f>
        <v>#N/A</v>
      </c>
      <c r="E68" s="1"/>
      <c r="G68" s="26"/>
      <c r="H68" s="27"/>
      <c r="I68" s="28"/>
      <c r="J68" s="28"/>
      <c r="K68" s="39"/>
      <c r="L68" s="39"/>
      <c r="M68" s="39"/>
      <c r="N68" s="78">
        <f t="shared" si="26"/>
        <v>3</v>
      </c>
      <c r="O68" s="78" t="e">
        <f t="shared" si="27"/>
        <v>#DIV/0!</v>
      </c>
      <c r="P68" s="78" t="str">
        <f t="shared" si="28"/>
        <v>Elim</v>
      </c>
      <c r="Q68" s="37" t="e">
        <f t="shared" si="29"/>
        <v>#N/A</v>
      </c>
      <c r="R68" s="37" t="e">
        <f t="shared" si="30"/>
        <v>#DIV/0!</v>
      </c>
      <c r="S68" s="79">
        <f t="shared" si="31"/>
        <v>0</v>
      </c>
    </row>
    <row r="69" spans="1:19" ht="15.75" hidden="1">
      <c r="A69" s="10">
        <f t="shared" si="24"/>
        <v>0</v>
      </c>
      <c r="B69" s="10">
        <f t="shared" si="25"/>
        <v>0</v>
      </c>
      <c r="C69" s="9" t="e">
        <f>VLOOKUP(B69,BPM!$A$2:$C$500,2,0)</f>
        <v>#N/A</v>
      </c>
      <c r="D69" s="9" t="e">
        <f>VLOOKUP(B69,BPM!$A$2:$C$500,3,0)</f>
        <v>#N/A</v>
      </c>
      <c r="E69" s="1"/>
      <c r="G69" s="26"/>
      <c r="H69" s="27"/>
      <c r="I69" s="28"/>
      <c r="J69" s="28"/>
      <c r="K69" s="39"/>
      <c r="L69" s="39"/>
      <c r="M69" s="39"/>
      <c r="N69" s="78">
        <f t="shared" si="26"/>
        <v>3</v>
      </c>
      <c r="O69" s="78" t="e">
        <f t="shared" si="27"/>
        <v>#DIV/0!</v>
      </c>
      <c r="P69" s="78" t="str">
        <f t="shared" si="28"/>
        <v>Elim</v>
      </c>
      <c r="Q69" s="37" t="e">
        <f t="shared" si="29"/>
        <v>#N/A</v>
      </c>
      <c r="R69" s="37" t="e">
        <f t="shared" si="30"/>
        <v>#DIV/0!</v>
      </c>
      <c r="S69" s="79">
        <f t="shared" si="31"/>
        <v>0</v>
      </c>
    </row>
    <row r="70" spans="1:19" ht="15.75" hidden="1">
      <c r="A70" s="10">
        <f t="shared" si="24"/>
        <v>0</v>
      </c>
      <c r="B70" s="10">
        <f t="shared" si="25"/>
        <v>0</v>
      </c>
      <c r="C70" s="9" t="e">
        <f>VLOOKUP(B70,BPM!$A$2:$C$500,2,0)</f>
        <v>#N/A</v>
      </c>
      <c r="D70" s="9" t="e">
        <f>VLOOKUP(B70,BPM!$A$2:$C$500,3,0)</f>
        <v>#N/A</v>
      </c>
      <c r="E70" s="1"/>
      <c r="G70" s="26"/>
      <c r="H70" s="27"/>
      <c r="I70" s="28"/>
      <c r="J70" s="28"/>
      <c r="K70" s="39"/>
      <c r="L70" s="39"/>
      <c r="M70" s="39"/>
      <c r="N70" s="78">
        <f t="shared" si="26"/>
        <v>3</v>
      </c>
      <c r="O70" s="78" t="e">
        <f t="shared" si="27"/>
        <v>#DIV/0!</v>
      </c>
      <c r="P70" s="78" t="str">
        <f t="shared" si="28"/>
        <v>Elim</v>
      </c>
      <c r="Q70" s="37" t="e">
        <f t="shared" si="29"/>
        <v>#N/A</v>
      </c>
      <c r="R70" s="37" t="e">
        <f t="shared" si="30"/>
        <v>#DIV/0!</v>
      </c>
      <c r="S70" s="79">
        <f t="shared" si="31"/>
        <v>0</v>
      </c>
    </row>
    <row r="71" spans="1:19" ht="15.75" hidden="1">
      <c r="A71" s="10">
        <f t="shared" si="24"/>
        <v>0</v>
      </c>
      <c r="B71" s="10">
        <f t="shared" si="25"/>
        <v>0</v>
      </c>
      <c r="C71" s="9" t="e">
        <f>VLOOKUP(B71,BPM!$A$2:$C$500,2,0)</f>
        <v>#N/A</v>
      </c>
      <c r="D71" s="9" t="e">
        <f>VLOOKUP(B71,BPM!$A$2:$C$500,3,0)</f>
        <v>#N/A</v>
      </c>
      <c r="E71" s="1"/>
      <c r="G71" s="26"/>
      <c r="H71" s="27"/>
      <c r="I71" s="28"/>
      <c r="J71" s="28"/>
      <c r="K71" s="39"/>
      <c r="L71" s="39"/>
      <c r="M71" s="39"/>
      <c r="N71" s="78">
        <f t="shared" si="26"/>
        <v>3</v>
      </c>
      <c r="O71" s="78" t="e">
        <f t="shared" si="27"/>
        <v>#DIV/0!</v>
      </c>
      <c r="P71" s="78" t="str">
        <f t="shared" si="28"/>
        <v>Elim</v>
      </c>
      <c r="Q71" s="37" t="e">
        <f t="shared" si="29"/>
        <v>#N/A</v>
      </c>
      <c r="R71" s="37" t="e">
        <f t="shared" si="30"/>
        <v>#DIV/0!</v>
      </c>
      <c r="S71" s="79">
        <f t="shared" si="31"/>
        <v>0</v>
      </c>
    </row>
    <row r="72" spans="3:19" s="10" customFormat="1" ht="15.75" hidden="1">
      <c r="C72" s="9"/>
      <c r="D72" s="9"/>
      <c r="G72" s="40"/>
      <c r="H72" s="31"/>
      <c r="I72" s="32"/>
      <c r="J72" s="32"/>
      <c r="K72" s="31"/>
      <c r="L72" s="31"/>
      <c r="M72" s="31"/>
      <c r="N72" s="31"/>
      <c r="O72" s="31"/>
      <c r="P72" s="31"/>
      <c r="Q72" s="31"/>
      <c r="R72" s="31"/>
      <c r="S72" s="76"/>
    </row>
    <row r="73" spans="3:19" s="10" customFormat="1" ht="15.75" hidden="1">
      <c r="C73" s="9"/>
      <c r="D73" s="9"/>
      <c r="G73" s="40"/>
      <c r="H73" s="31"/>
      <c r="I73" s="32"/>
      <c r="J73" s="32"/>
      <c r="K73" s="31"/>
      <c r="L73" s="31"/>
      <c r="M73" s="31"/>
      <c r="N73" s="31"/>
      <c r="O73" s="31"/>
      <c r="P73" s="31"/>
      <c r="Q73" s="31"/>
      <c r="R73" s="31"/>
      <c r="S73" s="76"/>
    </row>
    <row r="74" spans="3:19" s="10" customFormat="1" ht="21" hidden="1">
      <c r="C74" s="9"/>
      <c r="D74" s="9"/>
      <c r="G74" s="40"/>
      <c r="H74" s="31"/>
      <c r="I74" s="36" t="s">
        <v>58</v>
      </c>
      <c r="J74" s="32"/>
      <c r="K74" s="31"/>
      <c r="L74" s="31"/>
      <c r="M74" s="31"/>
      <c r="N74" s="31"/>
      <c r="O74" s="31"/>
      <c r="P74" s="31"/>
      <c r="Q74" s="31"/>
      <c r="R74" s="31"/>
      <c r="S74" s="76"/>
    </row>
    <row r="75" spans="2:19" ht="15.75" hidden="1">
      <c r="B75" s="10" t="s">
        <v>4</v>
      </c>
      <c r="C75" s="9" t="s">
        <v>5</v>
      </c>
      <c r="D75" s="9" t="s">
        <v>6</v>
      </c>
      <c r="E75" t="s">
        <v>18</v>
      </c>
      <c r="G75" s="26" t="s">
        <v>9</v>
      </c>
      <c r="H75" s="37" t="s">
        <v>10</v>
      </c>
      <c r="I75" s="38" t="s">
        <v>11</v>
      </c>
      <c r="J75" s="38" t="s">
        <v>12</v>
      </c>
      <c r="K75" s="37" t="s">
        <v>13</v>
      </c>
      <c r="L75" s="37" t="s">
        <v>14</v>
      </c>
      <c r="M75" s="37" t="s">
        <v>16</v>
      </c>
      <c r="N75" s="37" t="s">
        <v>19</v>
      </c>
      <c r="O75" s="37" t="s">
        <v>20</v>
      </c>
      <c r="P75" s="37"/>
      <c r="Q75" s="37" t="s">
        <v>21</v>
      </c>
      <c r="R75" s="37" t="s">
        <v>28</v>
      </c>
      <c r="S75" s="77" t="s">
        <v>27</v>
      </c>
    </row>
    <row r="76" spans="1:19" ht="15.75" hidden="1">
      <c r="A76" s="10">
        <f aca="true" t="shared" si="32" ref="A76:A91">S76</f>
        <v>0</v>
      </c>
      <c r="B76" s="10">
        <f aca="true" t="shared" si="33" ref="B76:B91">H76</f>
        <v>0</v>
      </c>
      <c r="C76" s="9" t="e">
        <f>VLOOKUP(B76,BPM!$A$2:$C$500,2,0)</f>
        <v>#N/A</v>
      </c>
      <c r="D76" s="9" t="e">
        <f>VLOOKUP(B76,BPM!$A$2:$C$500,3,0)</f>
        <v>#N/A</v>
      </c>
      <c r="E76" s="1"/>
      <c r="G76" s="26"/>
      <c r="H76" s="27"/>
      <c r="I76" s="28"/>
      <c r="J76" s="28"/>
      <c r="K76" s="39"/>
      <c r="L76" s="39"/>
      <c r="M76" s="39"/>
      <c r="N76" s="78">
        <f aca="true" t="shared" si="34" ref="N76:N91">IF((HOUR(M76)*60+MINUTE(M76))-(HOUR(L76)*60+MINUTE(L76))&lt;3,3,(HOUR(M76)*60+MINUTE(M76))-(HOUR(L76)*60+MINUTE(L76)))</f>
        <v>3</v>
      </c>
      <c r="O76" s="78" t="e">
        <f aca="true" t="shared" si="35" ref="O76:O91">$C$2*60/((HOUR(L76)*60+MINUTE(L76))-(HOUR(K76)*60+MINUTE(K76)))</f>
        <v>#DIV/0!</v>
      </c>
      <c r="P76" s="78" t="str">
        <f aca="true" t="shared" si="36" ref="P76:P91">IF((HOUR(L76)*60+MINUTE(L76))-(HOUR(K76)*60+MINUTE(K76))&gt;(HOUR($E$3)*60+MINUTE($E$3)),"Elim",IF((HOUR(L76)*60+MINUTE(L76))-(HOUR(K76)*60+MINUTE(K76))&lt;(HOUR($E$2)*60+MINUTE($E$2)),VLOOKUP(-((HOUR(L76)*60+MINUTE(L76))-(HOUR(K76)*60+MINUTE(K76))-(HOUR($E$2)*60+MINUTE($E$2))),$G$2:$H$6,2,1),0))</f>
        <v>Elim</v>
      </c>
      <c r="Q76" s="37" t="e">
        <f aca="true" t="shared" si="37" ref="Q76:Q91">(C76+D76)/2</f>
        <v>#N/A</v>
      </c>
      <c r="R76" s="37" t="e">
        <f aca="true" t="shared" si="38" ref="R76:R91">(O76*2-$C$4)*100/Q76</f>
        <v>#DIV/0!</v>
      </c>
      <c r="S76" s="79">
        <f aca="true" t="shared" si="39" ref="S76:S91">IF(OR(E76="X",P76="Elim"),0,R76-P76)</f>
        <v>0</v>
      </c>
    </row>
    <row r="77" spans="1:19" ht="15.75" hidden="1">
      <c r="A77" s="10">
        <f t="shared" si="32"/>
        <v>0</v>
      </c>
      <c r="B77" s="10">
        <f t="shared" si="33"/>
        <v>0</v>
      </c>
      <c r="C77" s="9" t="e">
        <f>VLOOKUP(B77,BPM!$A$2:$C$500,2,0)</f>
        <v>#N/A</v>
      </c>
      <c r="D77" s="9" t="e">
        <f>VLOOKUP(B77,BPM!$A$2:$C$500,3,0)</f>
        <v>#N/A</v>
      </c>
      <c r="E77" s="1"/>
      <c r="G77" s="26"/>
      <c r="H77" s="27"/>
      <c r="I77" s="28"/>
      <c r="J77" s="28"/>
      <c r="K77" s="39"/>
      <c r="L77" s="39"/>
      <c r="M77" s="39"/>
      <c r="N77" s="78">
        <f t="shared" si="34"/>
        <v>3</v>
      </c>
      <c r="O77" s="78" t="e">
        <f t="shared" si="35"/>
        <v>#DIV/0!</v>
      </c>
      <c r="P77" s="78" t="str">
        <f t="shared" si="36"/>
        <v>Elim</v>
      </c>
      <c r="Q77" s="37" t="e">
        <f t="shared" si="37"/>
        <v>#N/A</v>
      </c>
      <c r="R77" s="37" t="e">
        <f t="shared" si="38"/>
        <v>#DIV/0!</v>
      </c>
      <c r="S77" s="79">
        <f t="shared" si="39"/>
        <v>0</v>
      </c>
    </row>
    <row r="78" spans="1:19" ht="15.75" hidden="1">
      <c r="A78" s="10">
        <f t="shared" si="32"/>
        <v>0</v>
      </c>
      <c r="B78" s="10">
        <f t="shared" si="33"/>
        <v>0</v>
      </c>
      <c r="C78" s="9" t="e">
        <f>VLOOKUP(B78,BPM!$A$2:$C$500,2,0)</f>
        <v>#N/A</v>
      </c>
      <c r="D78" s="9" t="e">
        <f>VLOOKUP(B78,BPM!$A$2:$C$500,3,0)</f>
        <v>#N/A</v>
      </c>
      <c r="E78" s="1"/>
      <c r="G78" s="26"/>
      <c r="H78" s="27"/>
      <c r="I78" s="28"/>
      <c r="J78" s="28"/>
      <c r="K78" s="39"/>
      <c r="L78" s="39"/>
      <c r="M78" s="39"/>
      <c r="N78" s="78">
        <f t="shared" si="34"/>
        <v>3</v>
      </c>
      <c r="O78" s="78" t="e">
        <f t="shared" si="35"/>
        <v>#DIV/0!</v>
      </c>
      <c r="P78" s="78" t="str">
        <f t="shared" si="36"/>
        <v>Elim</v>
      </c>
      <c r="Q78" s="37" t="e">
        <f t="shared" si="37"/>
        <v>#N/A</v>
      </c>
      <c r="R78" s="37" t="e">
        <f t="shared" si="38"/>
        <v>#DIV/0!</v>
      </c>
      <c r="S78" s="79">
        <f t="shared" si="39"/>
        <v>0</v>
      </c>
    </row>
    <row r="79" spans="1:19" ht="15.75" hidden="1">
      <c r="A79" s="10">
        <f t="shared" si="32"/>
        <v>0</v>
      </c>
      <c r="B79" s="10">
        <f t="shared" si="33"/>
        <v>0</v>
      </c>
      <c r="C79" s="9" t="e">
        <f>VLOOKUP(B79,BPM!$A$2:$C$500,2,0)</f>
        <v>#N/A</v>
      </c>
      <c r="D79" s="9" t="e">
        <f>VLOOKUP(B79,BPM!$A$2:$C$500,3,0)</f>
        <v>#N/A</v>
      </c>
      <c r="E79" s="1"/>
      <c r="G79" s="26"/>
      <c r="H79" s="27"/>
      <c r="I79" s="28"/>
      <c r="J79" s="28"/>
      <c r="K79" s="39"/>
      <c r="L79" s="39"/>
      <c r="M79" s="39"/>
      <c r="N79" s="78">
        <f t="shared" si="34"/>
        <v>3</v>
      </c>
      <c r="O79" s="78" t="e">
        <f t="shared" si="35"/>
        <v>#DIV/0!</v>
      </c>
      <c r="P79" s="78" t="str">
        <f t="shared" si="36"/>
        <v>Elim</v>
      </c>
      <c r="Q79" s="37" t="e">
        <f t="shared" si="37"/>
        <v>#N/A</v>
      </c>
      <c r="R79" s="37" t="e">
        <f t="shared" si="38"/>
        <v>#DIV/0!</v>
      </c>
      <c r="S79" s="79">
        <f t="shared" si="39"/>
        <v>0</v>
      </c>
    </row>
    <row r="80" spans="1:19" ht="15.75" hidden="1">
      <c r="A80" s="10">
        <f t="shared" si="32"/>
        <v>0</v>
      </c>
      <c r="B80" s="10">
        <f t="shared" si="33"/>
        <v>0</v>
      </c>
      <c r="C80" s="9" t="e">
        <f>VLOOKUP(B80,BPM!$A$2:$C$500,2,0)</f>
        <v>#N/A</v>
      </c>
      <c r="D80" s="9" t="e">
        <f>VLOOKUP(B80,BPM!$A$2:$C$500,3,0)</f>
        <v>#N/A</v>
      </c>
      <c r="E80" s="1"/>
      <c r="G80" s="26"/>
      <c r="H80" s="27"/>
      <c r="I80" s="28"/>
      <c r="J80" s="28"/>
      <c r="K80" s="39"/>
      <c r="L80" s="39"/>
      <c r="M80" s="39"/>
      <c r="N80" s="78">
        <f t="shared" si="34"/>
        <v>3</v>
      </c>
      <c r="O80" s="78" t="e">
        <f t="shared" si="35"/>
        <v>#DIV/0!</v>
      </c>
      <c r="P80" s="78" t="str">
        <f t="shared" si="36"/>
        <v>Elim</v>
      </c>
      <c r="Q80" s="37" t="e">
        <f t="shared" si="37"/>
        <v>#N/A</v>
      </c>
      <c r="R80" s="37" t="e">
        <f t="shared" si="38"/>
        <v>#DIV/0!</v>
      </c>
      <c r="S80" s="79">
        <f t="shared" si="39"/>
        <v>0</v>
      </c>
    </row>
    <row r="81" spans="1:19" ht="15.75" hidden="1">
      <c r="A81" s="10">
        <f t="shared" si="32"/>
        <v>0</v>
      </c>
      <c r="B81" s="10">
        <f t="shared" si="33"/>
        <v>0</v>
      </c>
      <c r="C81" s="9" t="e">
        <f>VLOOKUP(B81,BPM!$A$2:$C$500,2,0)</f>
        <v>#N/A</v>
      </c>
      <c r="D81" s="9" t="e">
        <f>VLOOKUP(B81,BPM!$A$2:$C$500,3,0)</f>
        <v>#N/A</v>
      </c>
      <c r="E81" s="1"/>
      <c r="G81" s="26"/>
      <c r="H81" s="27"/>
      <c r="I81" s="28"/>
      <c r="J81" s="28"/>
      <c r="K81" s="39"/>
      <c r="L81" s="39"/>
      <c r="M81" s="39"/>
      <c r="N81" s="78">
        <f t="shared" si="34"/>
        <v>3</v>
      </c>
      <c r="O81" s="78" t="e">
        <f t="shared" si="35"/>
        <v>#DIV/0!</v>
      </c>
      <c r="P81" s="78" t="str">
        <f t="shared" si="36"/>
        <v>Elim</v>
      </c>
      <c r="Q81" s="37" t="e">
        <f t="shared" si="37"/>
        <v>#N/A</v>
      </c>
      <c r="R81" s="37" t="e">
        <f t="shared" si="38"/>
        <v>#DIV/0!</v>
      </c>
      <c r="S81" s="79">
        <f t="shared" si="39"/>
        <v>0</v>
      </c>
    </row>
    <row r="82" spans="1:19" ht="15.75" hidden="1">
      <c r="A82" s="10">
        <f t="shared" si="32"/>
        <v>0</v>
      </c>
      <c r="B82" s="10">
        <f t="shared" si="33"/>
        <v>0</v>
      </c>
      <c r="C82" s="9" t="e">
        <f>VLOOKUP(B82,BPM!$A$2:$C$500,2,0)</f>
        <v>#N/A</v>
      </c>
      <c r="D82" s="9" t="e">
        <f>VLOOKUP(B82,BPM!$A$2:$C$500,3,0)</f>
        <v>#N/A</v>
      </c>
      <c r="E82" s="1"/>
      <c r="G82" s="26"/>
      <c r="H82" s="28"/>
      <c r="I82" s="28"/>
      <c r="J82" s="28"/>
      <c r="K82" s="29"/>
      <c r="L82" s="39"/>
      <c r="M82" s="39"/>
      <c r="N82" s="78">
        <f t="shared" si="34"/>
        <v>3</v>
      </c>
      <c r="O82" s="78" t="e">
        <f t="shared" si="35"/>
        <v>#DIV/0!</v>
      </c>
      <c r="P82" s="78" t="str">
        <f t="shared" si="36"/>
        <v>Elim</v>
      </c>
      <c r="Q82" s="37" t="e">
        <f t="shared" si="37"/>
        <v>#N/A</v>
      </c>
      <c r="R82" s="37" t="e">
        <f t="shared" si="38"/>
        <v>#DIV/0!</v>
      </c>
      <c r="S82" s="79">
        <f t="shared" si="39"/>
        <v>0</v>
      </c>
    </row>
    <row r="83" spans="1:19" ht="15.75" hidden="1">
      <c r="A83" s="10">
        <f t="shared" si="32"/>
        <v>0</v>
      </c>
      <c r="B83" s="10">
        <f t="shared" si="33"/>
        <v>0</v>
      </c>
      <c r="C83" s="9" t="e">
        <f>VLOOKUP(B83,BPM!$A$2:$C$500,2,0)</f>
        <v>#N/A</v>
      </c>
      <c r="D83" s="9" t="e">
        <f>VLOOKUP(B83,BPM!$A$2:$C$500,3,0)</f>
        <v>#N/A</v>
      </c>
      <c r="E83" s="1"/>
      <c r="G83" s="26"/>
      <c r="H83" s="27"/>
      <c r="I83" s="28"/>
      <c r="J83" s="28"/>
      <c r="K83" s="39"/>
      <c r="L83" s="39"/>
      <c r="M83" s="39"/>
      <c r="N83" s="78">
        <f t="shared" si="34"/>
        <v>3</v>
      </c>
      <c r="O83" s="78" t="e">
        <f t="shared" si="35"/>
        <v>#DIV/0!</v>
      </c>
      <c r="P83" s="78" t="str">
        <f t="shared" si="36"/>
        <v>Elim</v>
      </c>
      <c r="Q83" s="37" t="e">
        <f t="shared" si="37"/>
        <v>#N/A</v>
      </c>
      <c r="R83" s="37" t="e">
        <f t="shared" si="38"/>
        <v>#DIV/0!</v>
      </c>
      <c r="S83" s="79">
        <f t="shared" si="39"/>
        <v>0</v>
      </c>
    </row>
    <row r="84" spans="1:19" ht="15.75" hidden="1">
      <c r="A84" s="10">
        <f t="shared" si="32"/>
        <v>0</v>
      </c>
      <c r="B84" s="10">
        <f t="shared" si="33"/>
        <v>0</v>
      </c>
      <c r="C84" s="9" t="e">
        <f>VLOOKUP(B84,BPM!$A$2:$C$500,2,0)</f>
        <v>#N/A</v>
      </c>
      <c r="D84" s="9" t="e">
        <f>VLOOKUP(B84,BPM!$A$2:$C$500,3,0)</f>
        <v>#N/A</v>
      </c>
      <c r="E84" s="1"/>
      <c r="G84" s="26"/>
      <c r="H84" s="28"/>
      <c r="I84" s="28"/>
      <c r="J84" s="28"/>
      <c r="K84" s="29"/>
      <c r="L84" s="39"/>
      <c r="M84" s="39"/>
      <c r="N84" s="78">
        <f t="shared" si="34"/>
        <v>3</v>
      </c>
      <c r="O84" s="78" t="e">
        <f t="shared" si="35"/>
        <v>#DIV/0!</v>
      </c>
      <c r="P84" s="78" t="str">
        <f t="shared" si="36"/>
        <v>Elim</v>
      </c>
      <c r="Q84" s="37" t="e">
        <f t="shared" si="37"/>
        <v>#N/A</v>
      </c>
      <c r="R84" s="37" t="e">
        <f t="shared" si="38"/>
        <v>#DIV/0!</v>
      </c>
      <c r="S84" s="79">
        <f t="shared" si="39"/>
        <v>0</v>
      </c>
    </row>
    <row r="85" spans="1:19" ht="15.75" hidden="1">
      <c r="A85" s="10">
        <f t="shared" si="32"/>
        <v>0</v>
      </c>
      <c r="B85" s="10">
        <f t="shared" si="33"/>
        <v>0</v>
      </c>
      <c r="C85" s="9" t="e">
        <f>VLOOKUP(B85,BPM!$A$2:$C$500,2,0)</f>
        <v>#N/A</v>
      </c>
      <c r="D85" s="9" t="e">
        <f>VLOOKUP(B85,BPM!$A$2:$C$500,3,0)</f>
        <v>#N/A</v>
      </c>
      <c r="E85" s="1"/>
      <c r="G85" s="26"/>
      <c r="H85" s="27"/>
      <c r="I85" s="28"/>
      <c r="J85" s="28"/>
      <c r="K85" s="39"/>
      <c r="L85" s="39"/>
      <c r="M85" s="39"/>
      <c r="N85" s="78">
        <f t="shared" si="34"/>
        <v>3</v>
      </c>
      <c r="O85" s="78" t="e">
        <f t="shared" si="35"/>
        <v>#DIV/0!</v>
      </c>
      <c r="P85" s="78" t="str">
        <f t="shared" si="36"/>
        <v>Elim</v>
      </c>
      <c r="Q85" s="37" t="e">
        <f t="shared" si="37"/>
        <v>#N/A</v>
      </c>
      <c r="R85" s="37" t="e">
        <f t="shared" si="38"/>
        <v>#DIV/0!</v>
      </c>
      <c r="S85" s="79">
        <f t="shared" si="39"/>
        <v>0</v>
      </c>
    </row>
    <row r="86" spans="1:19" ht="15.75" hidden="1">
      <c r="A86" s="10">
        <f t="shared" si="32"/>
        <v>0</v>
      </c>
      <c r="B86" s="10">
        <f t="shared" si="33"/>
        <v>0</v>
      </c>
      <c r="C86" s="9" t="e">
        <f>VLOOKUP(B86,BPM!$A$2:$C$500,2,0)</f>
        <v>#N/A</v>
      </c>
      <c r="D86" s="9" t="e">
        <f>VLOOKUP(B86,BPM!$A$2:$C$500,3,0)</f>
        <v>#N/A</v>
      </c>
      <c r="E86" s="1"/>
      <c r="G86" s="26"/>
      <c r="H86" s="28"/>
      <c r="I86" s="28"/>
      <c r="J86" s="28"/>
      <c r="K86" s="29"/>
      <c r="L86" s="39"/>
      <c r="M86" s="39"/>
      <c r="N86" s="78">
        <f t="shared" si="34"/>
        <v>3</v>
      </c>
      <c r="O86" s="78" t="e">
        <f t="shared" si="35"/>
        <v>#DIV/0!</v>
      </c>
      <c r="P86" s="78" t="str">
        <f t="shared" si="36"/>
        <v>Elim</v>
      </c>
      <c r="Q86" s="37" t="e">
        <f t="shared" si="37"/>
        <v>#N/A</v>
      </c>
      <c r="R86" s="37" t="e">
        <f t="shared" si="38"/>
        <v>#DIV/0!</v>
      </c>
      <c r="S86" s="79">
        <f t="shared" si="39"/>
        <v>0</v>
      </c>
    </row>
    <row r="87" spans="1:19" ht="15.75" hidden="1">
      <c r="A87" s="10">
        <f t="shared" si="32"/>
        <v>0</v>
      </c>
      <c r="B87" s="10">
        <f t="shared" si="33"/>
        <v>0</v>
      </c>
      <c r="C87" s="9" t="e">
        <f>VLOOKUP(B87,BPM!$A$2:$C$500,2,0)</f>
        <v>#N/A</v>
      </c>
      <c r="D87" s="9" t="e">
        <f>VLOOKUP(B87,BPM!$A$2:$C$500,3,0)</f>
        <v>#N/A</v>
      </c>
      <c r="E87" s="1"/>
      <c r="G87" s="26"/>
      <c r="H87" s="27"/>
      <c r="I87" s="28"/>
      <c r="J87" s="28"/>
      <c r="K87" s="39"/>
      <c r="L87" s="39"/>
      <c r="M87" s="39"/>
      <c r="N87" s="78">
        <f t="shared" si="34"/>
        <v>3</v>
      </c>
      <c r="O87" s="78" t="e">
        <f t="shared" si="35"/>
        <v>#DIV/0!</v>
      </c>
      <c r="P87" s="78" t="str">
        <f t="shared" si="36"/>
        <v>Elim</v>
      </c>
      <c r="Q87" s="37" t="e">
        <f t="shared" si="37"/>
        <v>#N/A</v>
      </c>
      <c r="R87" s="37" t="e">
        <f t="shared" si="38"/>
        <v>#DIV/0!</v>
      </c>
      <c r="S87" s="79">
        <f t="shared" si="39"/>
        <v>0</v>
      </c>
    </row>
    <row r="88" spans="1:19" ht="15.75" hidden="1">
      <c r="A88" s="10">
        <f t="shared" si="32"/>
        <v>0</v>
      </c>
      <c r="B88" s="10">
        <f t="shared" si="33"/>
        <v>0</v>
      </c>
      <c r="C88" s="9" t="e">
        <f>VLOOKUP(B88,BPM!$A$2:$C$500,2,0)</f>
        <v>#N/A</v>
      </c>
      <c r="D88" s="9" t="e">
        <f>VLOOKUP(B88,BPM!$A$2:$C$500,3,0)</f>
        <v>#N/A</v>
      </c>
      <c r="E88" s="1"/>
      <c r="G88" s="26"/>
      <c r="H88" s="27"/>
      <c r="I88" s="28"/>
      <c r="J88" s="28"/>
      <c r="K88" s="39"/>
      <c r="L88" s="39"/>
      <c r="M88" s="39"/>
      <c r="N88" s="78">
        <f t="shared" si="34"/>
        <v>3</v>
      </c>
      <c r="O88" s="78" t="e">
        <f t="shared" si="35"/>
        <v>#DIV/0!</v>
      </c>
      <c r="P88" s="78" t="str">
        <f t="shared" si="36"/>
        <v>Elim</v>
      </c>
      <c r="Q88" s="37" t="e">
        <f t="shared" si="37"/>
        <v>#N/A</v>
      </c>
      <c r="R88" s="37" t="e">
        <f t="shared" si="38"/>
        <v>#DIV/0!</v>
      </c>
      <c r="S88" s="79">
        <f t="shared" si="39"/>
        <v>0</v>
      </c>
    </row>
    <row r="89" spans="1:19" ht="15.75" hidden="1">
      <c r="A89" s="10">
        <f t="shared" si="32"/>
        <v>0</v>
      </c>
      <c r="B89" s="10">
        <f t="shared" si="33"/>
        <v>0</v>
      </c>
      <c r="C89" s="9" t="e">
        <f>VLOOKUP(B89,BPM!$A$2:$C$500,2,0)</f>
        <v>#N/A</v>
      </c>
      <c r="D89" s="9" t="e">
        <f>VLOOKUP(B89,BPM!$A$2:$C$500,3,0)</f>
        <v>#N/A</v>
      </c>
      <c r="E89" s="1"/>
      <c r="G89" s="26"/>
      <c r="H89" s="27"/>
      <c r="I89" s="28"/>
      <c r="J89" s="28"/>
      <c r="K89" s="39"/>
      <c r="L89" s="39"/>
      <c r="M89" s="39"/>
      <c r="N89" s="78">
        <f t="shared" si="34"/>
        <v>3</v>
      </c>
      <c r="O89" s="78" t="e">
        <f t="shared" si="35"/>
        <v>#DIV/0!</v>
      </c>
      <c r="P89" s="78" t="str">
        <f t="shared" si="36"/>
        <v>Elim</v>
      </c>
      <c r="Q89" s="37" t="e">
        <f t="shared" si="37"/>
        <v>#N/A</v>
      </c>
      <c r="R89" s="37" t="e">
        <f t="shared" si="38"/>
        <v>#DIV/0!</v>
      </c>
      <c r="S89" s="79">
        <f t="shared" si="39"/>
        <v>0</v>
      </c>
    </row>
    <row r="90" spans="1:19" ht="15.75" hidden="1">
      <c r="A90" s="10">
        <f t="shared" si="32"/>
        <v>0</v>
      </c>
      <c r="B90" s="10">
        <f t="shared" si="33"/>
        <v>0</v>
      </c>
      <c r="C90" s="9" t="e">
        <f>VLOOKUP(B90,BPM!$A$2:$C$500,2,0)</f>
        <v>#N/A</v>
      </c>
      <c r="D90" s="9" t="e">
        <f>VLOOKUP(B90,BPM!$A$2:$C$500,3,0)</f>
        <v>#N/A</v>
      </c>
      <c r="E90" s="1"/>
      <c r="G90" s="26"/>
      <c r="H90" s="27"/>
      <c r="I90" s="28"/>
      <c r="J90" s="28"/>
      <c r="K90" s="39"/>
      <c r="L90" s="39"/>
      <c r="M90" s="39"/>
      <c r="N90" s="78">
        <f t="shared" si="34"/>
        <v>3</v>
      </c>
      <c r="O90" s="78" t="e">
        <f t="shared" si="35"/>
        <v>#DIV/0!</v>
      </c>
      <c r="P90" s="78" t="str">
        <f t="shared" si="36"/>
        <v>Elim</v>
      </c>
      <c r="Q90" s="37" t="e">
        <f t="shared" si="37"/>
        <v>#N/A</v>
      </c>
      <c r="R90" s="37" t="e">
        <f t="shared" si="38"/>
        <v>#DIV/0!</v>
      </c>
      <c r="S90" s="79">
        <f t="shared" si="39"/>
        <v>0</v>
      </c>
    </row>
    <row r="91" spans="1:19" ht="15.75" hidden="1">
      <c r="A91" s="10">
        <f t="shared" si="32"/>
        <v>0</v>
      </c>
      <c r="B91" s="10">
        <f t="shared" si="33"/>
        <v>0</v>
      </c>
      <c r="C91" s="9" t="e">
        <f>VLOOKUP(B91,BPM!$A$2:$C$500,2,0)</f>
        <v>#N/A</v>
      </c>
      <c r="D91" s="9" t="e">
        <f>VLOOKUP(B91,BPM!$A$2:$C$500,3,0)</f>
        <v>#N/A</v>
      </c>
      <c r="E91" s="1"/>
      <c r="G91" s="26"/>
      <c r="H91" s="27"/>
      <c r="I91" s="28"/>
      <c r="J91" s="28"/>
      <c r="K91" s="39"/>
      <c r="L91" s="39"/>
      <c r="M91" s="39"/>
      <c r="N91" s="78">
        <f t="shared" si="34"/>
        <v>3</v>
      </c>
      <c r="O91" s="78" t="e">
        <f t="shared" si="35"/>
        <v>#DIV/0!</v>
      </c>
      <c r="P91" s="78" t="str">
        <f t="shared" si="36"/>
        <v>Elim</v>
      </c>
      <c r="Q91" s="37" t="e">
        <f t="shared" si="37"/>
        <v>#N/A</v>
      </c>
      <c r="R91" s="37" t="e">
        <f t="shared" si="38"/>
        <v>#DIV/0!</v>
      </c>
      <c r="S91" s="79">
        <f t="shared" si="39"/>
        <v>0</v>
      </c>
    </row>
    <row r="92" spans="3:19" s="10" customFormat="1" ht="15">
      <c r="C92" s="9"/>
      <c r="D92" s="9"/>
      <c r="G92" s="31"/>
      <c r="H92" s="31"/>
      <c r="I92" s="32"/>
      <c r="J92" s="32"/>
      <c r="K92" s="31"/>
      <c r="L92" s="31"/>
      <c r="M92" s="31"/>
      <c r="N92" s="31"/>
      <c r="O92" s="31"/>
      <c r="P92" s="31"/>
      <c r="Q92" s="31"/>
      <c r="R92" s="31"/>
      <c r="S92" s="76"/>
    </row>
    <row r="93" spans="3:19" s="10" customFormat="1" ht="15">
      <c r="C93" s="9"/>
      <c r="D93" s="9"/>
      <c r="G93" s="31"/>
      <c r="H93" s="31"/>
      <c r="I93" s="32"/>
      <c r="J93" s="32"/>
      <c r="K93" s="31"/>
      <c r="L93" s="31"/>
      <c r="M93" s="31"/>
      <c r="N93" s="31"/>
      <c r="O93" s="31"/>
      <c r="P93" s="31"/>
      <c r="Q93" s="31"/>
      <c r="R93" s="31"/>
      <c r="S93" s="76"/>
    </row>
    <row r="94" spans="3:19" s="10" customFormat="1" ht="15">
      <c r="C94" s="9"/>
      <c r="D94" s="9"/>
      <c r="G94" s="31"/>
      <c r="H94" s="31"/>
      <c r="I94" s="32"/>
      <c r="J94" s="32"/>
      <c r="K94" s="31"/>
      <c r="L94" s="31"/>
      <c r="M94" s="31"/>
      <c r="N94" s="31"/>
      <c r="O94" s="31"/>
      <c r="P94" s="31"/>
      <c r="Q94" s="31"/>
      <c r="R94" s="31"/>
      <c r="S94" s="76"/>
    </row>
    <row r="95" spans="3:19" s="10" customFormat="1" ht="15">
      <c r="C95" s="9"/>
      <c r="D95" s="9"/>
      <c r="G95" s="31"/>
      <c r="H95" s="31"/>
      <c r="I95" s="32"/>
      <c r="J95" s="32"/>
      <c r="K95" s="31"/>
      <c r="L95" s="31"/>
      <c r="M95" s="31"/>
      <c r="N95" s="31"/>
      <c r="O95" s="31"/>
      <c r="P95" s="31"/>
      <c r="Q95" s="31"/>
      <c r="R95" s="31"/>
      <c r="S95" s="76"/>
    </row>
    <row r="96" spans="3:19" s="10" customFormat="1" ht="15">
      <c r="C96" s="9"/>
      <c r="D96" s="9"/>
      <c r="G96" s="31"/>
      <c r="H96" s="31"/>
      <c r="I96" s="32"/>
      <c r="J96" s="32"/>
      <c r="K96" s="31"/>
      <c r="L96" s="31"/>
      <c r="M96" s="31"/>
      <c r="N96" s="31"/>
      <c r="O96" s="31"/>
      <c r="P96" s="31"/>
      <c r="Q96" s="31"/>
      <c r="R96" s="31"/>
      <c r="S96" s="76"/>
    </row>
    <row r="97" spans="3:19" s="10" customFormat="1" ht="15">
      <c r="C97" s="9"/>
      <c r="D97" s="9"/>
      <c r="G97" s="31"/>
      <c r="H97" s="31"/>
      <c r="I97" s="32"/>
      <c r="J97" s="32"/>
      <c r="K97" s="31"/>
      <c r="L97" s="31"/>
      <c r="M97" s="31"/>
      <c r="N97" s="31"/>
      <c r="O97" s="31"/>
      <c r="P97" s="31"/>
      <c r="Q97" s="31"/>
      <c r="R97" s="31"/>
      <c r="S97" s="76"/>
    </row>
    <row r="98" spans="3:19" s="10" customFormat="1" ht="15">
      <c r="C98" s="9"/>
      <c r="D98" s="9"/>
      <c r="G98" s="31"/>
      <c r="H98" s="31"/>
      <c r="I98" s="32"/>
      <c r="J98" s="32"/>
      <c r="K98" s="31"/>
      <c r="L98" s="31"/>
      <c r="M98" s="31"/>
      <c r="N98" s="31"/>
      <c r="O98" s="31"/>
      <c r="P98" s="31"/>
      <c r="Q98" s="31"/>
      <c r="R98" s="31"/>
      <c r="S98" s="76"/>
    </row>
    <row r="99" spans="3:19" s="10" customFormat="1" ht="15">
      <c r="C99" s="9"/>
      <c r="D99" s="9"/>
      <c r="G99" s="31"/>
      <c r="H99" s="31"/>
      <c r="I99" s="32"/>
      <c r="J99" s="32"/>
      <c r="K99" s="31"/>
      <c r="L99" s="31"/>
      <c r="M99" s="31"/>
      <c r="N99" s="31"/>
      <c r="O99" s="31"/>
      <c r="P99" s="31"/>
      <c r="Q99" s="31"/>
      <c r="R99" s="31"/>
      <c r="S99" s="76"/>
    </row>
    <row r="100" spans="3:19" s="10" customFormat="1" ht="15">
      <c r="C100" s="9"/>
      <c r="D100" s="9"/>
      <c r="G100" s="31"/>
      <c r="H100" s="31"/>
      <c r="I100" s="32"/>
      <c r="J100" s="32"/>
      <c r="K100" s="31"/>
      <c r="L100" s="31"/>
      <c r="M100" s="31"/>
      <c r="N100" s="31"/>
      <c r="O100" s="31"/>
      <c r="P100" s="31"/>
      <c r="Q100" s="31"/>
      <c r="R100" s="31"/>
      <c r="S100" s="76"/>
    </row>
    <row r="101" spans="3:19" s="10" customFormat="1" ht="15">
      <c r="C101" s="9"/>
      <c r="D101" s="9"/>
      <c r="G101" s="31"/>
      <c r="H101" s="31"/>
      <c r="I101" s="32"/>
      <c r="J101" s="32"/>
      <c r="K101" s="31"/>
      <c r="L101" s="31"/>
      <c r="M101" s="31"/>
      <c r="N101" s="31"/>
      <c r="O101" s="31"/>
      <c r="P101" s="31"/>
      <c r="Q101" s="31"/>
      <c r="R101" s="31"/>
      <c r="S101" s="76"/>
    </row>
    <row r="102" spans="3:19" s="10" customFormat="1" ht="15">
      <c r="C102" s="9"/>
      <c r="D102" s="9"/>
      <c r="G102" s="31"/>
      <c r="H102" s="31"/>
      <c r="I102" s="32"/>
      <c r="J102" s="32"/>
      <c r="K102" s="31"/>
      <c r="L102" s="31"/>
      <c r="M102" s="31"/>
      <c r="N102" s="31"/>
      <c r="O102" s="31"/>
      <c r="P102" s="31"/>
      <c r="Q102" s="31"/>
      <c r="R102" s="31"/>
      <c r="S102" s="76"/>
    </row>
    <row r="103" spans="3:19" s="10" customFormat="1" ht="15">
      <c r="C103" s="9"/>
      <c r="D103" s="9"/>
      <c r="G103" s="31"/>
      <c r="H103" s="31"/>
      <c r="I103" s="32"/>
      <c r="J103" s="32"/>
      <c r="K103" s="31"/>
      <c r="L103" s="31"/>
      <c r="M103" s="31"/>
      <c r="N103" s="31"/>
      <c r="O103" s="31"/>
      <c r="P103" s="31"/>
      <c r="Q103" s="31"/>
      <c r="R103" s="31"/>
      <c r="S103" s="76"/>
    </row>
    <row r="104" spans="3:19" s="10" customFormat="1" ht="15">
      <c r="C104" s="9"/>
      <c r="D104" s="9"/>
      <c r="G104" s="31"/>
      <c r="H104" s="31"/>
      <c r="I104" s="32"/>
      <c r="J104" s="32"/>
      <c r="K104" s="31"/>
      <c r="L104" s="31"/>
      <c r="M104" s="31"/>
      <c r="N104" s="31"/>
      <c r="O104" s="31"/>
      <c r="P104" s="31"/>
      <c r="Q104" s="31"/>
      <c r="R104" s="31"/>
      <c r="S104" s="76"/>
    </row>
    <row r="105" spans="3:19" s="10" customFormat="1" ht="15">
      <c r="C105" s="9"/>
      <c r="D105" s="9"/>
      <c r="G105" s="31"/>
      <c r="H105" s="31"/>
      <c r="I105" s="32"/>
      <c r="J105" s="32"/>
      <c r="K105" s="31"/>
      <c r="L105" s="31"/>
      <c r="M105" s="31"/>
      <c r="N105" s="31"/>
      <c r="O105" s="31"/>
      <c r="P105" s="31"/>
      <c r="Q105" s="31"/>
      <c r="R105" s="31"/>
      <c r="S105" s="76"/>
    </row>
    <row r="106" spans="3:19" s="10" customFormat="1" ht="15">
      <c r="C106" s="9"/>
      <c r="D106" s="9"/>
      <c r="G106" s="31"/>
      <c r="H106" s="31"/>
      <c r="I106" s="32"/>
      <c r="J106" s="32"/>
      <c r="K106" s="31"/>
      <c r="L106" s="31"/>
      <c r="M106" s="31"/>
      <c r="N106" s="31"/>
      <c r="O106" s="31"/>
      <c r="P106" s="31"/>
      <c r="Q106" s="31"/>
      <c r="R106" s="31"/>
      <c r="S106" s="76"/>
    </row>
    <row r="107" spans="3:19" s="10" customFormat="1" ht="15">
      <c r="C107" s="9"/>
      <c r="D107" s="9"/>
      <c r="G107" s="31"/>
      <c r="H107" s="31"/>
      <c r="I107" s="32"/>
      <c r="J107" s="32"/>
      <c r="K107" s="31"/>
      <c r="L107" s="31"/>
      <c r="M107" s="31"/>
      <c r="N107" s="31"/>
      <c r="O107" s="31"/>
      <c r="P107" s="31"/>
      <c r="Q107" s="31"/>
      <c r="R107" s="31"/>
      <c r="S107" s="76"/>
    </row>
    <row r="108" spans="3:19" s="10" customFormat="1" ht="15">
      <c r="C108" s="9"/>
      <c r="D108" s="9"/>
      <c r="G108" s="31"/>
      <c r="H108" s="31"/>
      <c r="I108" s="32"/>
      <c r="J108" s="32"/>
      <c r="K108" s="31"/>
      <c r="L108" s="31"/>
      <c r="M108" s="31"/>
      <c r="N108" s="31"/>
      <c r="O108" s="31"/>
      <c r="P108" s="31"/>
      <c r="Q108" s="31"/>
      <c r="R108" s="31"/>
      <c r="S108" s="76"/>
    </row>
    <row r="109" spans="3:19" s="10" customFormat="1" ht="15">
      <c r="C109" s="9"/>
      <c r="D109" s="9"/>
      <c r="G109" s="31"/>
      <c r="H109" s="31"/>
      <c r="I109" s="32"/>
      <c r="J109" s="32"/>
      <c r="K109" s="31"/>
      <c r="L109" s="31"/>
      <c r="M109" s="31"/>
      <c r="N109" s="31"/>
      <c r="O109" s="31"/>
      <c r="P109" s="31"/>
      <c r="Q109" s="31"/>
      <c r="R109" s="31"/>
      <c r="S109" s="76"/>
    </row>
    <row r="110" spans="3:19" s="10" customFormat="1" ht="15">
      <c r="C110" s="9"/>
      <c r="D110" s="9"/>
      <c r="G110" s="31"/>
      <c r="H110" s="31"/>
      <c r="I110" s="32"/>
      <c r="J110" s="32"/>
      <c r="K110" s="31"/>
      <c r="L110" s="31"/>
      <c r="M110" s="31"/>
      <c r="N110" s="31"/>
      <c r="O110" s="31"/>
      <c r="P110" s="31"/>
      <c r="Q110" s="31"/>
      <c r="R110" s="31"/>
      <c r="S110" s="76"/>
    </row>
    <row r="111" spans="3:19" s="10" customFormat="1" ht="15">
      <c r="C111" s="9"/>
      <c r="D111" s="9"/>
      <c r="G111" s="31"/>
      <c r="H111" s="31"/>
      <c r="I111" s="32"/>
      <c r="J111" s="32"/>
      <c r="K111" s="31"/>
      <c r="L111" s="31"/>
      <c r="M111" s="31"/>
      <c r="N111" s="31"/>
      <c r="O111" s="31"/>
      <c r="P111" s="31"/>
      <c r="Q111" s="31"/>
      <c r="R111" s="31"/>
      <c r="S111" s="76"/>
    </row>
    <row r="112" spans="3:19" s="10" customFormat="1" ht="15">
      <c r="C112" s="9"/>
      <c r="D112" s="9"/>
      <c r="G112" s="31"/>
      <c r="H112" s="31"/>
      <c r="I112" s="32"/>
      <c r="J112" s="32"/>
      <c r="K112" s="31"/>
      <c r="L112" s="31"/>
      <c r="M112" s="31"/>
      <c r="N112" s="31"/>
      <c r="O112" s="31"/>
      <c r="P112" s="31"/>
      <c r="Q112" s="31"/>
      <c r="R112" s="31"/>
      <c r="S112" s="76"/>
    </row>
    <row r="113" spans="3:19" s="10" customFormat="1" ht="15">
      <c r="C113" s="9"/>
      <c r="D113" s="9"/>
      <c r="G113" s="31"/>
      <c r="H113" s="31"/>
      <c r="I113" s="32"/>
      <c r="J113" s="32"/>
      <c r="K113" s="31"/>
      <c r="L113" s="31"/>
      <c r="M113" s="31"/>
      <c r="N113" s="31"/>
      <c r="O113" s="31"/>
      <c r="P113" s="31"/>
      <c r="Q113" s="31"/>
      <c r="R113" s="31"/>
      <c r="S113" s="76"/>
    </row>
    <row r="114" spans="3:19" s="10" customFormat="1" ht="15">
      <c r="C114" s="9"/>
      <c r="D114" s="9"/>
      <c r="G114" s="31"/>
      <c r="H114" s="31"/>
      <c r="I114" s="32"/>
      <c r="J114" s="32"/>
      <c r="K114" s="31"/>
      <c r="L114" s="31"/>
      <c r="M114" s="31"/>
      <c r="N114" s="31"/>
      <c r="O114" s="31"/>
      <c r="P114" s="31"/>
      <c r="Q114" s="31"/>
      <c r="R114" s="31"/>
      <c r="S114" s="76"/>
    </row>
    <row r="115" spans="3:19" s="10" customFormat="1" ht="15">
      <c r="C115" s="9"/>
      <c r="D115" s="9"/>
      <c r="G115" s="31"/>
      <c r="H115" s="31"/>
      <c r="I115" s="32"/>
      <c r="J115" s="32"/>
      <c r="K115" s="31"/>
      <c r="L115" s="31"/>
      <c r="M115" s="31"/>
      <c r="N115" s="31"/>
      <c r="O115" s="31"/>
      <c r="P115" s="31"/>
      <c r="Q115" s="31"/>
      <c r="R115" s="31"/>
      <c r="S115" s="76"/>
    </row>
    <row r="116" spans="3:19" s="10" customFormat="1" ht="15">
      <c r="C116" s="9"/>
      <c r="D116" s="9"/>
      <c r="G116" s="31"/>
      <c r="H116" s="31"/>
      <c r="I116" s="32"/>
      <c r="J116" s="32"/>
      <c r="K116" s="31"/>
      <c r="L116" s="31"/>
      <c r="M116" s="31"/>
      <c r="N116" s="31"/>
      <c r="O116" s="31"/>
      <c r="P116" s="31"/>
      <c r="Q116" s="31"/>
      <c r="R116" s="31"/>
      <c r="S116" s="76"/>
    </row>
    <row r="117" spans="3:19" s="10" customFormat="1" ht="15">
      <c r="C117" s="9"/>
      <c r="D117" s="9"/>
      <c r="G117" s="31"/>
      <c r="H117" s="31"/>
      <c r="I117" s="32"/>
      <c r="J117" s="32"/>
      <c r="K117" s="31"/>
      <c r="L117" s="31"/>
      <c r="M117" s="31"/>
      <c r="N117" s="31"/>
      <c r="O117" s="31"/>
      <c r="P117" s="31"/>
      <c r="Q117" s="31"/>
      <c r="R117" s="31"/>
      <c r="S117" s="76"/>
    </row>
    <row r="118" spans="3:19" s="10" customFormat="1" ht="15">
      <c r="C118" s="9"/>
      <c r="D118" s="9"/>
      <c r="G118" s="31"/>
      <c r="H118" s="31"/>
      <c r="I118" s="32"/>
      <c r="J118" s="32"/>
      <c r="K118" s="31"/>
      <c r="L118" s="31"/>
      <c r="M118" s="31"/>
      <c r="N118" s="31"/>
      <c r="O118" s="31"/>
      <c r="P118" s="31"/>
      <c r="Q118" s="31"/>
      <c r="R118" s="31"/>
      <c r="S118" s="76"/>
    </row>
    <row r="119" spans="3:19" s="10" customFormat="1" ht="15">
      <c r="C119" s="9"/>
      <c r="D119" s="9"/>
      <c r="G119" s="31"/>
      <c r="H119" s="31"/>
      <c r="I119" s="32"/>
      <c r="J119" s="32"/>
      <c r="K119" s="31"/>
      <c r="L119" s="31"/>
      <c r="M119" s="31"/>
      <c r="N119" s="31"/>
      <c r="O119" s="31"/>
      <c r="P119" s="31"/>
      <c r="Q119" s="31"/>
      <c r="R119" s="31"/>
      <c r="S119" s="76"/>
    </row>
    <row r="120" spans="3:19" s="10" customFormat="1" ht="15">
      <c r="C120" s="9"/>
      <c r="D120" s="9"/>
      <c r="G120" s="31"/>
      <c r="H120" s="31"/>
      <c r="I120" s="32"/>
      <c r="J120" s="32"/>
      <c r="K120" s="31"/>
      <c r="L120" s="31"/>
      <c r="M120" s="31"/>
      <c r="N120" s="31"/>
      <c r="O120" s="31"/>
      <c r="P120" s="31"/>
      <c r="Q120" s="31"/>
      <c r="R120" s="31"/>
      <c r="S120" s="76"/>
    </row>
    <row r="121" spans="3:19" s="10" customFormat="1" ht="15">
      <c r="C121" s="9"/>
      <c r="D121" s="9"/>
      <c r="G121" s="31"/>
      <c r="H121" s="31"/>
      <c r="I121" s="32"/>
      <c r="J121" s="32"/>
      <c r="K121" s="31"/>
      <c r="L121" s="31"/>
      <c r="M121" s="31"/>
      <c r="N121" s="31"/>
      <c r="O121" s="31"/>
      <c r="P121" s="31"/>
      <c r="Q121" s="31"/>
      <c r="R121" s="31"/>
      <c r="S121" s="76"/>
    </row>
    <row r="122" spans="3:19" s="10" customFormat="1" ht="15">
      <c r="C122" s="9"/>
      <c r="D122" s="9"/>
      <c r="G122" s="31"/>
      <c r="H122" s="31"/>
      <c r="I122" s="32"/>
      <c r="J122" s="32"/>
      <c r="K122" s="31"/>
      <c r="L122" s="31"/>
      <c r="M122" s="31"/>
      <c r="N122" s="31"/>
      <c r="O122" s="31"/>
      <c r="P122" s="31"/>
      <c r="Q122" s="31"/>
      <c r="R122" s="31"/>
      <c r="S122" s="76"/>
    </row>
    <row r="123" spans="3:19" s="10" customFormat="1" ht="15">
      <c r="C123" s="9"/>
      <c r="D123" s="9"/>
      <c r="G123" s="31"/>
      <c r="H123" s="31"/>
      <c r="I123" s="32"/>
      <c r="J123" s="32"/>
      <c r="K123" s="31"/>
      <c r="L123" s="31"/>
      <c r="M123" s="31"/>
      <c r="N123" s="31"/>
      <c r="O123" s="31"/>
      <c r="P123" s="31"/>
      <c r="Q123" s="31"/>
      <c r="R123" s="31"/>
      <c r="S123" s="76"/>
    </row>
    <row r="124" spans="3:19" s="10" customFormat="1" ht="15">
      <c r="C124" s="9"/>
      <c r="D124" s="9"/>
      <c r="G124" s="31"/>
      <c r="H124" s="31"/>
      <c r="I124" s="32"/>
      <c r="J124" s="32"/>
      <c r="K124" s="31"/>
      <c r="L124" s="31"/>
      <c r="M124" s="31"/>
      <c r="N124" s="31"/>
      <c r="O124" s="31"/>
      <c r="P124" s="31"/>
      <c r="Q124" s="31"/>
      <c r="R124" s="31"/>
      <c r="S124" s="76"/>
    </row>
    <row r="125" spans="3:19" s="10" customFormat="1" ht="15">
      <c r="C125" s="9"/>
      <c r="D125" s="9"/>
      <c r="G125" s="31"/>
      <c r="H125" s="31"/>
      <c r="I125" s="32"/>
      <c r="J125" s="32"/>
      <c r="K125" s="31"/>
      <c r="L125" s="31"/>
      <c r="M125" s="31"/>
      <c r="N125" s="31"/>
      <c r="O125" s="31"/>
      <c r="P125" s="31"/>
      <c r="Q125" s="31"/>
      <c r="R125" s="31"/>
      <c r="S125" s="76"/>
    </row>
    <row r="126" spans="3:19" s="10" customFormat="1" ht="15">
      <c r="C126" s="9"/>
      <c r="D126" s="9"/>
      <c r="G126" s="31"/>
      <c r="H126" s="31"/>
      <c r="I126" s="32"/>
      <c r="J126" s="32"/>
      <c r="K126" s="31"/>
      <c r="L126" s="31"/>
      <c r="M126" s="31"/>
      <c r="N126" s="31"/>
      <c r="O126" s="31"/>
      <c r="P126" s="31"/>
      <c r="Q126" s="31"/>
      <c r="R126" s="31"/>
      <c r="S126" s="76"/>
    </row>
    <row r="127" spans="3:19" s="10" customFormat="1" ht="15">
      <c r="C127" s="9"/>
      <c r="D127" s="9"/>
      <c r="G127" s="31"/>
      <c r="H127" s="31"/>
      <c r="I127" s="32"/>
      <c r="J127" s="32"/>
      <c r="K127" s="31"/>
      <c r="L127" s="31"/>
      <c r="M127" s="31"/>
      <c r="N127" s="31"/>
      <c r="O127" s="31"/>
      <c r="P127" s="31"/>
      <c r="Q127" s="31"/>
      <c r="R127" s="31"/>
      <c r="S127" s="76"/>
    </row>
    <row r="128" spans="3:19" s="10" customFormat="1" ht="15">
      <c r="C128" s="9"/>
      <c r="D128" s="9"/>
      <c r="G128" s="31"/>
      <c r="H128" s="31"/>
      <c r="I128" s="32"/>
      <c r="J128" s="32"/>
      <c r="K128" s="31"/>
      <c r="L128" s="31"/>
      <c r="M128" s="31"/>
      <c r="N128" s="31"/>
      <c r="O128" s="31"/>
      <c r="P128" s="31"/>
      <c r="Q128" s="31"/>
      <c r="R128" s="31"/>
      <c r="S128" s="76"/>
    </row>
    <row r="129" spans="3:19" s="10" customFormat="1" ht="15">
      <c r="C129" s="9"/>
      <c r="D129" s="9"/>
      <c r="G129" s="31"/>
      <c r="H129" s="31"/>
      <c r="I129" s="32"/>
      <c r="J129" s="32"/>
      <c r="K129" s="31"/>
      <c r="L129" s="31"/>
      <c r="M129" s="31"/>
      <c r="N129" s="31"/>
      <c r="O129" s="31"/>
      <c r="P129" s="31"/>
      <c r="Q129" s="31"/>
      <c r="R129" s="31"/>
      <c r="S129" s="76"/>
    </row>
    <row r="130" spans="3:19" s="10" customFormat="1" ht="15">
      <c r="C130" s="9"/>
      <c r="D130" s="9"/>
      <c r="G130" s="31"/>
      <c r="H130" s="31"/>
      <c r="I130" s="32"/>
      <c r="J130" s="32"/>
      <c r="K130" s="31"/>
      <c r="L130" s="31"/>
      <c r="M130" s="31"/>
      <c r="N130" s="31"/>
      <c r="O130" s="31"/>
      <c r="P130" s="31"/>
      <c r="Q130" s="31"/>
      <c r="R130" s="31"/>
      <c r="S130" s="76"/>
    </row>
    <row r="131" spans="3:19" s="10" customFormat="1" ht="15">
      <c r="C131" s="9"/>
      <c r="D131" s="9"/>
      <c r="G131" s="31"/>
      <c r="H131" s="31"/>
      <c r="I131" s="32"/>
      <c r="J131" s="32"/>
      <c r="K131" s="31"/>
      <c r="L131" s="31"/>
      <c r="M131" s="31"/>
      <c r="N131" s="31"/>
      <c r="O131" s="31"/>
      <c r="P131" s="31"/>
      <c r="Q131" s="31"/>
      <c r="R131" s="31"/>
      <c r="S131" s="76"/>
    </row>
    <row r="132" spans="3:19" s="10" customFormat="1" ht="15">
      <c r="C132" s="9"/>
      <c r="D132" s="9"/>
      <c r="G132" s="31"/>
      <c r="H132" s="31"/>
      <c r="I132" s="32"/>
      <c r="J132" s="32"/>
      <c r="K132" s="31"/>
      <c r="L132" s="31"/>
      <c r="M132" s="31"/>
      <c r="N132" s="31"/>
      <c r="O132" s="31"/>
      <c r="P132" s="31"/>
      <c r="Q132" s="31"/>
      <c r="R132" s="31"/>
      <c r="S132" s="76"/>
    </row>
    <row r="133" spans="3:19" s="10" customFormat="1" ht="15">
      <c r="C133" s="9"/>
      <c r="D133" s="9"/>
      <c r="G133" s="31"/>
      <c r="H133" s="31"/>
      <c r="I133" s="32"/>
      <c r="J133" s="32"/>
      <c r="K133" s="31"/>
      <c r="L133" s="31"/>
      <c r="M133" s="31"/>
      <c r="N133" s="31"/>
      <c r="O133" s="31"/>
      <c r="P133" s="31"/>
      <c r="Q133" s="31"/>
      <c r="R133" s="31"/>
      <c r="S133" s="76"/>
    </row>
    <row r="134" spans="3:19" s="10" customFormat="1" ht="15">
      <c r="C134" s="9"/>
      <c r="D134" s="9"/>
      <c r="G134" s="31"/>
      <c r="H134" s="31"/>
      <c r="I134" s="32"/>
      <c r="J134" s="32"/>
      <c r="K134" s="31"/>
      <c r="L134" s="31"/>
      <c r="M134" s="31"/>
      <c r="N134" s="31"/>
      <c r="O134" s="31"/>
      <c r="P134" s="31"/>
      <c r="Q134" s="31"/>
      <c r="R134" s="31"/>
      <c r="S134" s="76"/>
    </row>
    <row r="135" spans="3:19" s="10" customFormat="1" ht="15">
      <c r="C135" s="9"/>
      <c r="D135" s="9"/>
      <c r="G135" s="31"/>
      <c r="H135" s="31"/>
      <c r="I135" s="32"/>
      <c r="J135" s="32"/>
      <c r="K135" s="31"/>
      <c r="L135" s="31"/>
      <c r="M135" s="31"/>
      <c r="N135" s="31"/>
      <c r="O135" s="31"/>
      <c r="P135" s="31"/>
      <c r="Q135" s="31"/>
      <c r="R135" s="31"/>
      <c r="S135" s="76"/>
    </row>
    <row r="136" spans="3:19" s="10" customFormat="1" ht="15">
      <c r="C136" s="9"/>
      <c r="D136" s="9"/>
      <c r="G136" s="31"/>
      <c r="H136" s="31"/>
      <c r="I136" s="32"/>
      <c r="J136" s="32"/>
      <c r="K136" s="31"/>
      <c r="L136" s="31"/>
      <c r="M136" s="31"/>
      <c r="N136" s="31"/>
      <c r="O136" s="31"/>
      <c r="P136" s="31"/>
      <c r="Q136" s="31"/>
      <c r="R136" s="31"/>
      <c r="S136" s="76"/>
    </row>
    <row r="137" spans="3:19" s="10" customFormat="1" ht="15">
      <c r="C137" s="9"/>
      <c r="D137" s="9"/>
      <c r="G137" s="31"/>
      <c r="H137" s="31"/>
      <c r="I137" s="32"/>
      <c r="J137" s="32"/>
      <c r="K137" s="31"/>
      <c r="L137" s="31"/>
      <c r="M137" s="31"/>
      <c r="N137" s="31"/>
      <c r="O137" s="31"/>
      <c r="P137" s="31"/>
      <c r="Q137" s="31"/>
      <c r="R137" s="31"/>
      <c r="S137" s="76"/>
    </row>
    <row r="138" spans="3:19" s="10" customFormat="1" ht="15">
      <c r="C138" s="9"/>
      <c r="D138" s="9"/>
      <c r="G138" s="31"/>
      <c r="H138" s="31"/>
      <c r="I138" s="32"/>
      <c r="J138" s="32"/>
      <c r="K138" s="31"/>
      <c r="L138" s="31"/>
      <c r="M138" s="31"/>
      <c r="N138" s="31"/>
      <c r="O138" s="31"/>
      <c r="P138" s="31"/>
      <c r="Q138" s="31"/>
      <c r="R138" s="31"/>
      <c r="S138" s="76"/>
    </row>
    <row r="139" spans="3:19" s="10" customFormat="1" ht="15">
      <c r="C139" s="9"/>
      <c r="D139" s="9"/>
      <c r="G139" s="31"/>
      <c r="H139" s="31"/>
      <c r="I139" s="32"/>
      <c r="J139" s="32"/>
      <c r="K139" s="31"/>
      <c r="L139" s="31"/>
      <c r="M139" s="31"/>
      <c r="N139" s="31"/>
      <c r="O139" s="31"/>
      <c r="P139" s="31"/>
      <c r="Q139" s="31"/>
      <c r="R139" s="31"/>
      <c r="S139" s="76"/>
    </row>
    <row r="140" spans="3:19" s="10" customFormat="1" ht="15">
      <c r="C140" s="9"/>
      <c r="D140" s="9"/>
      <c r="G140" s="31"/>
      <c r="H140" s="31"/>
      <c r="I140" s="32"/>
      <c r="J140" s="32"/>
      <c r="K140" s="31"/>
      <c r="L140" s="31"/>
      <c r="M140" s="31"/>
      <c r="N140" s="31"/>
      <c r="O140" s="31"/>
      <c r="P140" s="31"/>
      <c r="Q140" s="31"/>
      <c r="R140" s="31"/>
      <c r="S140" s="76"/>
    </row>
    <row r="141" spans="3:19" s="10" customFormat="1" ht="15">
      <c r="C141" s="9"/>
      <c r="D141" s="9"/>
      <c r="G141" s="31"/>
      <c r="H141" s="31"/>
      <c r="I141" s="32"/>
      <c r="J141" s="32"/>
      <c r="K141" s="31"/>
      <c r="L141" s="31"/>
      <c r="M141" s="31"/>
      <c r="N141" s="31"/>
      <c r="O141" s="31"/>
      <c r="P141" s="31"/>
      <c r="Q141" s="31"/>
      <c r="R141" s="31"/>
      <c r="S141" s="76"/>
    </row>
    <row r="142" spans="3:19" s="10" customFormat="1" ht="15">
      <c r="C142" s="9"/>
      <c r="D142" s="9"/>
      <c r="G142" s="31"/>
      <c r="H142" s="31"/>
      <c r="I142" s="32"/>
      <c r="J142" s="32"/>
      <c r="K142" s="31"/>
      <c r="L142" s="31"/>
      <c r="M142" s="31"/>
      <c r="N142" s="31"/>
      <c r="O142" s="31"/>
      <c r="P142" s="31"/>
      <c r="Q142" s="31"/>
      <c r="R142" s="31"/>
      <c r="S142" s="76"/>
    </row>
    <row r="143" spans="3:19" s="10" customFormat="1" ht="15">
      <c r="C143" s="9"/>
      <c r="D143" s="9"/>
      <c r="G143" s="31"/>
      <c r="H143" s="31"/>
      <c r="I143" s="32"/>
      <c r="J143" s="32"/>
      <c r="K143" s="31"/>
      <c r="L143" s="31"/>
      <c r="M143" s="31"/>
      <c r="N143" s="31"/>
      <c r="O143" s="31"/>
      <c r="P143" s="31"/>
      <c r="Q143" s="31"/>
      <c r="R143" s="31"/>
      <c r="S143" s="76"/>
    </row>
    <row r="144" spans="3:19" s="10" customFormat="1" ht="15">
      <c r="C144" s="9"/>
      <c r="D144" s="9"/>
      <c r="G144" s="31"/>
      <c r="H144" s="31"/>
      <c r="I144" s="32"/>
      <c r="J144" s="32"/>
      <c r="K144" s="31"/>
      <c r="L144" s="31"/>
      <c r="M144" s="31"/>
      <c r="N144" s="31"/>
      <c r="O144" s="31"/>
      <c r="P144" s="31"/>
      <c r="Q144" s="31"/>
      <c r="R144" s="31"/>
      <c r="S144" s="76"/>
    </row>
    <row r="145" spans="3:19" s="10" customFormat="1" ht="15">
      <c r="C145" s="9"/>
      <c r="D145" s="9"/>
      <c r="G145" s="31"/>
      <c r="H145" s="31"/>
      <c r="I145" s="32"/>
      <c r="J145" s="32"/>
      <c r="K145" s="31"/>
      <c r="L145" s="31"/>
      <c r="M145" s="31"/>
      <c r="N145" s="31"/>
      <c r="O145" s="31"/>
      <c r="P145" s="31"/>
      <c r="Q145" s="31"/>
      <c r="R145" s="31"/>
      <c r="S145" s="76"/>
    </row>
    <row r="146" spans="3:19" s="10" customFormat="1" ht="15">
      <c r="C146" s="9"/>
      <c r="D146" s="9"/>
      <c r="G146" s="31"/>
      <c r="H146" s="31"/>
      <c r="I146" s="32"/>
      <c r="J146" s="32"/>
      <c r="K146" s="31"/>
      <c r="L146" s="31"/>
      <c r="M146" s="31"/>
      <c r="N146" s="31"/>
      <c r="O146" s="31"/>
      <c r="P146" s="31"/>
      <c r="Q146" s="31"/>
      <c r="R146" s="31"/>
      <c r="S146" s="76"/>
    </row>
    <row r="147" spans="3:19" s="10" customFormat="1" ht="15">
      <c r="C147" s="9"/>
      <c r="D147" s="9"/>
      <c r="G147" s="31"/>
      <c r="H147" s="31"/>
      <c r="I147" s="32"/>
      <c r="J147" s="32"/>
      <c r="K147" s="31"/>
      <c r="L147" s="31"/>
      <c r="M147" s="31"/>
      <c r="N147" s="31"/>
      <c r="O147" s="31"/>
      <c r="P147" s="31"/>
      <c r="Q147" s="31"/>
      <c r="R147" s="31"/>
      <c r="S147" s="76"/>
    </row>
    <row r="148" spans="3:19" s="10" customFormat="1" ht="15">
      <c r="C148" s="9"/>
      <c r="D148" s="9"/>
      <c r="G148" s="31"/>
      <c r="H148" s="31"/>
      <c r="I148" s="32"/>
      <c r="J148" s="32"/>
      <c r="K148" s="31"/>
      <c r="L148" s="31"/>
      <c r="M148" s="31"/>
      <c r="N148" s="31"/>
      <c r="O148" s="31"/>
      <c r="P148" s="31"/>
      <c r="Q148" s="31"/>
      <c r="R148" s="31"/>
      <c r="S148" s="76"/>
    </row>
    <row r="149" spans="3:19" s="10" customFormat="1" ht="15">
      <c r="C149" s="9"/>
      <c r="D149" s="9"/>
      <c r="G149" s="31"/>
      <c r="H149" s="31"/>
      <c r="I149" s="32"/>
      <c r="J149" s="32"/>
      <c r="K149" s="31"/>
      <c r="L149" s="31"/>
      <c r="M149" s="31"/>
      <c r="N149" s="31"/>
      <c r="O149" s="31"/>
      <c r="P149" s="31"/>
      <c r="Q149" s="31"/>
      <c r="R149" s="31"/>
      <c r="S149" s="76"/>
    </row>
    <row r="150" spans="3:19" s="10" customFormat="1" ht="15">
      <c r="C150" s="9"/>
      <c r="D150" s="9"/>
      <c r="G150" s="31"/>
      <c r="H150" s="31"/>
      <c r="I150" s="32"/>
      <c r="J150" s="32"/>
      <c r="K150" s="31"/>
      <c r="L150" s="31"/>
      <c r="M150" s="31"/>
      <c r="N150" s="31"/>
      <c r="O150" s="31"/>
      <c r="P150" s="31"/>
      <c r="Q150" s="31"/>
      <c r="R150" s="31"/>
      <c r="S150" s="76"/>
    </row>
    <row r="151" spans="3:19" s="10" customFormat="1" ht="15">
      <c r="C151" s="9"/>
      <c r="D151" s="9"/>
      <c r="G151" s="31"/>
      <c r="H151" s="31"/>
      <c r="I151" s="32"/>
      <c r="J151" s="32"/>
      <c r="K151" s="31"/>
      <c r="L151" s="31"/>
      <c r="M151" s="31"/>
      <c r="N151" s="31"/>
      <c r="O151" s="31"/>
      <c r="P151" s="31"/>
      <c r="Q151" s="31"/>
      <c r="R151" s="31"/>
      <c r="S151" s="76"/>
    </row>
    <row r="152" spans="3:19" s="10" customFormat="1" ht="15">
      <c r="C152" s="9"/>
      <c r="D152" s="9"/>
      <c r="G152" s="31"/>
      <c r="H152" s="31"/>
      <c r="I152" s="32"/>
      <c r="J152" s="32"/>
      <c r="K152" s="31"/>
      <c r="L152" s="31"/>
      <c r="M152" s="31"/>
      <c r="N152" s="31"/>
      <c r="O152" s="31"/>
      <c r="P152" s="31"/>
      <c r="Q152" s="31"/>
      <c r="R152" s="31"/>
      <c r="S152" s="76"/>
    </row>
    <row r="153" spans="3:19" s="10" customFormat="1" ht="15">
      <c r="C153" s="9"/>
      <c r="D153" s="9"/>
      <c r="G153" s="31"/>
      <c r="H153" s="31"/>
      <c r="I153" s="32"/>
      <c r="J153" s="32"/>
      <c r="K153" s="31"/>
      <c r="L153" s="31"/>
      <c r="M153" s="31"/>
      <c r="N153" s="31"/>
      <c r="O153" s="31"/>
      <c r="P153" s="31"/>
      <c r="Q153" s="31"/>
      <c r="R153" s="31"/>
      <c r="S153" s="76"/>
    </row>
    <row r="154" spans="3:19" s="10" customFormat="1" ht="15">
      <c r="C154" s="9"/>
      <c r="D154" s="9"/>
      <c r="G154" s="31"/>
      <c r="H154" s="31"/>
      <c r="I154" s="32"/>
      <c r="J154" s="32"/>
      <c r="K154" s="31"/>
      <c r="L154" s="31"/>
      <c r="M154" s="31"/>
      <c r="N154" s="31"/>
      <c r="O154" s="31"/>
      <c r="P154" s="31"/>
      <c r="Q154" s="31"/>
      <c r="R154" s="31"/>
      <c r="S154" s="76"/>
    </row>
    <row r="155" spans="3:19" s="10" customFormat="1" ht="15">
      <c r="C155" s="9"/>
      <c r="D155" s="9"/>
      <c r="G155" s="31"/>
      <c r="H155" s="31"/>
      <c r="I155" s="32"/>
      <c r="J155" s="32"/>
      <c r="K155" s="31"/>
      <c r="L155" s="31"/>
      <c r="M155" s="31"/>
      <c r="N155" s="31"/>
      <c r="O155" s="31"/>
      <c r="P155" s="31"/>
      <c r="Q155" s="31"/>
      <c r="R155" s="31"/>
      <c r="S155" s="76"/>
    </row>
    <row r="156" spans="3:19" s="10" customFormat="1" ht="15">
      <c r="C156" s="9"/>
      <c r="D156" s="9"/>
      <c r="G156" s="31"/>
      <c r="H156" s="31"/>
      <c r="I156" s="32"/>
      <c r="J156" s="32"/>
      <c r="K156" s="31"/>
      <c r="L156" s="31"/>
      <c r="M156" s="31"/>
      <c r="N156" s="31"/>
      <c r="O156" s="31"/>
      <c r="P156" s="31"/>
      <c r="Q156" s="31"/>
      <c r="R156" s="31"/>
      <c r="S156" s="76"/>
    </row>
    <row r="157" spans="3:19" s="10" customFormat="1" ht="15">
      <c r="C157" s="9"/>
      <c r="D157" s="9"/>
      <c r="G157" s="31"/>
      <c r="H157" s="31"/>
      <c r="I157" s="32"/>
      <c r="J157" s="32"/>
      <c r="K157" s="31"/>
      <c r="L157" s="31"/>
      <c r="M157" s="31"/>
      <c r="N157" s="31"/>
      <c r="O157" s="31"/>
      <c r="P157" s="31"/>
      <c r="Q157" s="31"/>
      <c r="R157" s="31"/>
      <c r="S157" s="76"/>
    </row>
    <row r="158" spans="3:19" s="10" customFormat="1" ht="15">
      <c r="C158" s="9"/>
      <c r="D158" s="9"/>
      <c r="G158" s="31"/>
      <c r="H158" s="31"/>
      <c r="I158" s="32"/>
      <c r="J158" s="32"/>
      <c r="K158" s="31"/>
      <c r="L158" s="31"/>
      <c r="M158" s="31"/>
      <c r="N158" s="31"/>
      <c r="O158" s="31"/>
      <c r="P158" s="31"/>
      <c r="Q158" s="31"/>
      <c r="R158" s="31"/>
      <c r="S158" s="76"/>
    </row>
    <row r="159" spans="3:19" s="10" customFormat="1" ht="15">
      <c r="C159" s="9"/>
      <c r="D159" s="9"/>
      <c r="G159" s="31"/>
      <c r="H159" s="31"/>
      <c r="I159" s="32"/>
      <c r="J159" s="32"/>
      <c r="K159" s="31"/>
      <c r="L159" s="31"/>
      <c r="M159" s="31"/>
      <c r="N159" s="31"/>
      <c r="O159" s="31"/>
      <c r="P159" s="31"/>
      <c r="Q159" s="31"/>
      <c r="R159" s="31"/>
      <c r="S159" s="76"/>
    </row>
    <row r="160" spans="3:19" s="10" customFormat="1" ht="15">
      <c r="C160" s="9"/>
      <c r="D160" s="9"/>
      <c r="G160" s="31"/>
      <c r="H160" s="31"/>
      <c r="I160" s="32"/>
      <c r="J160" s="32"/>
      <c r="K160" s="31"/>
      <c r="L160" s="31"/>
      <c r="M160" s="31"/>
      <c r="N160" s="31"/>
      <c r="O160" s="31"/>
      <c r="P160" s="31"/>
      <c r="Q160" s="31"/>
      <c r="R160" s="31"/>
      <c r="S160" s="76"/>
    </row>
    <row r="161" spans="3:19" s="10" customFormat="1" ht="15">
      <c r="C161" s="9"/>
      <c r="D161" s="9"/>
      <c r="G161" s="31"/>
      <c r="H161" s="31"/>
      <c r="I161" s="32"/>
      <c r="J161" s="32"/>
      <c r="K161" s="31"/>
      <c r="L161" s="31"/>
      <c r="M161" s="31"/>
      <c r="N161" s="31"/>
      <c r="O161" s="31"/>
      <c r="P161" s="31"/>
      <c r="Q161" s="31"/>
      <c r="R161" s="31"/>
      <c r="S161" s="76"/>
    </row>
    <row r="162" spans="3:19" s="10" customFormat="1" ht="15">
      <c r="C162" s="9"/>
      <c r="D162" s="9"/>
      <c r="G162" s="31"/>
      <c r="H162" s="31"/>
      <c r="I162" s="32"/>
      <c r="J162" s="32"/>
      <c r="K162" s="31"/>
      <c r="L162" s="31"/>
      <c r="M162" s="31"/>
      <c r="N162" s="31"/>
      <c r="O162" s="31"/>
      <c r="P162" s="31"/>
      <c r="Q162" s="31"/>
      <c r="R162" s="31"/>
      <c r="S162" s="76"/>
    </row>
    <row r="163" spans="3:19" s="10" customFormat="1" ht="15">
      <c r="C163" s="9"/>
      <c r="D163" s="9"/>
      <c r="G163" s="31"/>
      <c r="H163" s="31"/>
      <c r="I163" s="32"/>
      <c r="J163" s="32"/>
      <c r="K163" s="31"/>
      <c r="L163" s="31"/>
      <c r="M163" s="31"/>
      <c r="N163" s="31"/>
      <c r="O163" s="31"/>
      <c r="P163" s="31"/>
      <c r="Q163" s="31"/>
      <c r="R163" s="31"/>
      <c r="S163" s="76"/>
    </row>
    <row r="164" spans="3:19" s="10" customFormat="1" ht="15">
      <c r="C164" s="9"/>
      <c r="D164" s="9"/>
      <c r="G164" s="31"/>
      <c r="H164" s="31"/>
      <c r="I164" s="32"/>
      <c r="J164" s="32"/>
      <c r="K164" s="31"/>
      <c r="L164" s="31"/>
      <c r="M164" s="31"/>
      <c r="N164" s="31"/>
      <c r="O164" s="31"/>
      <c r="P164" s="31"/>
      <c r="Q164" s="31"/>
      <c r="R164" s="31"/>
      <c r="S164" s="76"/>
    </row>
    <row r="165" spans="3:19" s="10" customFormat="1" ht="15">
      <c r="C165" s="9"/>
      <c r="D165" s="9"/>
      <c r="G165" s="31"/>
      <c r="H165" s="31"/>
      <c r="I165" s="32"/>
      <c r="J165" s="32"/>
      <c r="K165" s="31"/>
      <c r="L165" s="31"/>
      <c r="M165" s="31"/>
      <c r="N165" s="31"/>
      <c r="O165" s="31"/>
      <c r="P165" s="31"/>
      <c r="Q165" s="31"/>
      <c r="R165" s="31"/>
      <c r="S165" s="76"/>
    </row>
    <row r="166" spans="3:19" s="10" customFormat="1" ht="15">
      <c r="C166" s="9"/>
      <c r="D166" s="9"/>
      <c r="G166" s="31"/>
      <c r="H166" s="31"/>
      <c r="I166" s="32"/>
      <c r="J166" s="32"/>
      <c r="K166" s="31"/>
      <c r="L166" s="31"/>
      <c r="M166" s="31"/>
      <c r="N166" s="31"/>
      <c r="O166" s="31"/>
      <c r="P166" s="31"/>
      <c r="Q166" s="31"/>
      <c r="R166" s="31"/>
      <c r="S166" s="76"/>
    </row>
    <row r="167" spans="3:19" s="10" customFormat="1" ht="15">
      <c r="C167" s="9"/>
      <c r="D167" s="9"/>
      <c r="G167" s="31"/>
      <c r="H167" s="31"/>
      <c r="I167" s="32"/>
      <c r="J167" s="32"/>
      <c r="K167" s="31"/>
      <c r="L167" s="31"/>
      <c r="M167" s="31"/>
      <c r="N167" s="31"/>
      <c r="O167" s="31"/>
      <c r="P167" s="31"/>
      <c r="Q167" s="31"/>
      <c r="R167" s="31"/>
      <c r="S167" s="76"/>
    </row>
    <row r="168" spans="3:19" s="10" customFormat="1" ht="15">
      <c r="C168" s="9"/>
      <c r="D168" s="9"/>
      <c r="G168" s="31"/>
      <c r="H168" s="31"/>
      <c r="I168" s="32"/>
      <c r="J168" s="32"/>
      <c r="K168" s="31"/>
      <c r="L168" s="31"/>
      <c r="M168" s="31"/>
      <c r="N168" s="31"/>
      <c r="O168" s="31"/>
      <c r="P168" s="31"/>
      <c r="Q168" s="31"/>
      <c r="R168" s="31"/>
      <c r="S168" s="76"/>
    </row>
    <row r="169" spans="3:19" s="10" customFormat="1" ht="15">
      <c r="C169" s="9"/>
      <c r="D169" s="9"/>
      <c r="G169" s="31"/>
      <c r="H169" s="31"/>
      <c r="I169" s="32"/>
      <c r="J169" s="32"/>
      <c r="K169" s="31"/>
      <c r="L169" s="31"/>
      <c r="M169" s="31"/>
      <c r="N169" s="31"/>
      <c r="O169" s="31"/>
      <c r="P169" s="31"/>
      <c r="Q169" s="31"/>
      <c r="R169" s="31"/>
      <c r="S169" s="76"/>
    </row>
    <row r="170" spans="3:19" s="10" customFormat="1" ht="15">
      <c r="C170" s="9"/>
      <c r="D170" s="9"/>
      <c r="G170" s="31"/>
      <c r="H170" s="31"/>
      <c r="I170" s="32"/>
      <c r="J170" s="32"/>
      <c r="K170" s="31"/>
      <c r="L170" s="31"/>
      <c r="M170" s="31"/>
      <c r="N170" s="31"/>
      <c r="O170" s="31"/>
      <c r="P170" s="31"/>
      <c r="Q170" s="31"/>
      <c r="R170" s="31"/>
      <c r="S170" s="76"/>
    </row>
    <row r="171" spans="3:19" s="10" customFormat="1" ht="15">
      <c r="C171" s="9"/>
      <c r="D171" s="9"/>
      <c r="G171" s="31"/>
      <c r="H171" s="31"/>
      <c r="I171" s="32"/>
      <c r="J171" s="32"/>
      <c r="K171" s="31"/>
      <c r="L171" s="31"/>
      <c r="M171" s="31"/>
      <c r="N171" s="31"/>
      <c r="O171" s="31"/>
      <c r="P171" s="31"/>
      <c r="Q171" s="31"/>
      <c r="R171" s="31"/>
      <c r="S171" s="76"/>
    </row>
    <row r="172" spans="3:19" s="10" customFormat="1" ht="15">
      <c r="C172" s="9"/>
      <c r="D172" s="9"/>
      <c r="G172" s="31"/>
      <c r="H172" s="31"/>
      <c r="I172" s="32"/>
      <c r="J172" s="32"/>
      <c r="K172" s="31"/>
      <c r="L172" s="31"/>
      <c r="M172" s="31"/>
      <c r="N172" s="31"/>
      <c r="O172" s="31"/>
      <c r="P172" s="31"/>
      <c r="Q172" s="31"/>
      <c r="R172" s="31"/>
      <c r="S172" s="76"/>
    </row>
    <row r="173" spans="3:19" s="10" customFormat="1" ht="15">
      <c r="C173" s="9"/>
      <c r="D173" s="9"/>
      <c r="G173" s="31"/>
      <c r="H173" s="31"/>
      <c r="I173" s="32"/>
      <c r="J173" s="32"/>
      <c r="K173" s="31"/>
      <c r="L173" s="31"/>
      <c r="M173" s="31"/>
      <c r="N173" s="31"/>
      <c r="O173" s="31"/>
      <c r="P173" s="31"/>
      <c r="Q173" s="31"/>
      <c r="R173" s="31"/>
      <c r="S173" s="76"/>
    </row>
    <row r="174" spans="3:19" s="10" customFormat="1" ht="15">
      <c r="C174" s="9"/>
      <c r="D174" s="9"/>
      <c r="G174" s="31"/>
      <c r="H174" s="31"/>
      <c r="I174" s="32"/>
      <c r="J174" s="32"/>
      <c r="K174" s="31"/>
      <c r="L174" s="31"/>
      <c r="M174" s="31"/>
      <c r="N174" s="31"/>
      <c r="O174" s="31"/>
      <c r="P174" s="31"/>
      <c r="Q174" s="31"/>
      <c r="R174" s="31"/>
      <c r="S174" s="76"/>
    </row>
    <row r="175" spans="3:19" s="10" customFormat="1" ht="15">
      <c r="C175" s="9"/>
      <c r="D175" s="9"/>
      <c r="G175" s="31"/>
      <c r="H175" s="31"/>
      <c r="I175" s="32"/>
      <c r="J175" s="32"/>
      <c r="K175" s="31"/>
      <c r="L175" s="31"/>
      <c r="M175" s="31"/>
      <c r="N175" s="31"/>
      <c r="O175" s="31"/>
      <c r="P175" s="31"/>
      <c r="Q175" s="31"/>
      <c r="R175" s="31"/>
      <c r="S175" s="76"/>
    </row>
    <row r="176" spans="3:19" s="10" customFormat="1" ht="15">
      <c r="C176" s="9"/>
      <c r="D176" s="9"/>
      <c r="G176" s="31"/>
      <c r="H176" s="31"/>
      <c r="I176" s="32"/>
      <c r="J176" s="32"/>
      <c r="K176" s="31"/>
      <c r="L176" s="31"/>
      <c r="M176" s="31"/>
      <c r="N176" s="31"/>
      <c r="O176" s="31"/>
      <c r="P176" s="31"/>
      <c r="Q176" s="31"/>
      <c r="R176" s="31"/>
      <c r="S176" s="76"/>
    </row>
    <row r="177" spans="3:19" s="10" customFormat="1" ht="15">
      <c r="C177" s="9"/>
      <c r="D177" s="9"/>
      <c r="G177" s="31"/>
      <c r="H177" s="31"/>
      <c r="I177" s="32"/>
      <c r="J177" s="32"/>
      <c r="K177" s="31"/>
      <c r="L177" s="31"/>
      <c r="M177" s="31"/>
      <c r="N177" s="31"/>
      <c r="O177" s="31"/>
      <c r="P177" s="31"/>
      <c r="Q177" s="31"/>
      <c r="R177" s="31"/>
      <c r="S177" s="76"/>
    </row>
    <row r="178" spans="3:19" s="10" customFormat="1" ht="15">
      <c r="C178" s="9"/>
      <c r="D178" s="9"/>
      <c r="G178" s="31"/>
      <c r="H178" s="31"/>
      <c r="I178" s="32"/>
      <c r="J178" s="32"/>
      <c r="K178" s="31"/>
      <c r="L178" s="31"/>
      <c r="M178" s="31"/>
      <c r="N178" s="31"/>
      <c r="O178" s="31"/>
      <c r="P178" s="31"/>
      <c r="Q178" s="31"/>
      <c r="R178" s="31"/>
      <c r="S178" s="76"/>
    </row>
    <row r="179" spans="3:19" s="10" customFormat="1" ht="15">
      <c r="C179" s="9"/>
      <c r="D179" s="9"/>
      <c r="G179" s="31"/>
      <c r="H179" s="31"/>
      <c r="I179" s="32"/>
      <c r="J179" s="32"/>
      <c r="K179" s="31"/>
      <c r="L179" s="31"/>
      <c r="M179" s="31"/>
      <c r="N179" s="31"/>
      <c r="O179" s="31"/>
      <c r="P179" s="31"/>
      <c r="Q179" s="31"/>
      <c r="R179" s="31"/>
      <c r="S179" s="76"/>
    </row>
    <row r="180" spans="3:19" s="10" customFormat="1" ht="15">
      <c r="C180" s="9"/>
      <c r="D180" s="9"/>
      <c r="G180" s="31"/>
      <c r="H180" s="31"/>
      <c r="I180" s="32"/>
      <c r="J180" s="32"/>
      <c r="K180" s="31"/>
      <c r="L180" s="31"/>
      <c r="M180" s="31"/>
      <c r="N180" s="31"/>
      <c r="O180" s="31"/>
      <c r="P180" s="31"/>
      <c r="Q180" s="31"/>
      <c r="R180" s="31"/>
      <c r="S180" s="76"/>
    </row>
    <row r="181" spans="3:19" s="10" customFormat="1" ht="15">
      <c r="C181" s="9"/>
      <c r="D181" s="9"/>
      <c r="G181" s="31"/>
      <c r="H181" s="31"/>
      <c r="I181" s="32"/>
      <c r="J181" s="32"/>
      <c r="K181" s="31"/>
      <c r="L181" s="31"/>
      <c r="M181" s="31"/>
      <c r="N181" s="31"/>
      <c r="O181" s="31"/>
      <c r="P181" s="31"/>
      <c r="Q181" s="31"/>
      <c r="R181" s="31"/>
      <c r="S181" s="76"/>
    </row>
    <row r="182" spans="3:19" s="10" customFormat="1" ht="15">
      <c r="C182" s="9"/>
      <c r="D182" s="9"/>
      <c r="G182" s="31"/>
      <c r="H182" s="31"/>
      <c r="I182" s="32"/>
      <c r="J182" s="32"/>
      <c r="K182" s="31"/>
      <c r="L182" s="31"/>
      <c r="M182" s="31"/>
      <c r="N182" s="31"/>
      <c r="O182" s="31"/>
      <c r="P182" s="31"/>
      <c r="Q182" s="31"/>
      <c r="R182" s="31"/>
      <c r="S182" s="76"/>
    </row>
    <row r="183" spans="3:19" s="10" customFormat="1" ht="15">
      <c r="C183" s="9"/>
      <c r="D183" s="9"/>
      <c r="G183" s="31"/>
      <c r="H183" s="31"/>
      <c r="I183" s="32"/>
      <c r="J183" s="32"/>
      <c r="K183" s="31"/>
      <c r="L183" s="31"/>
      <c r="M183" s="31"/>
      <c r="N183" s="31"/>
      <c r="O183" s="31"/>
      <c r="P183" s="31"/>
      <c r="Q183" s="31"/>
      <c r="R183" s="31"/>
      <c r="S183" s="76"/>
    </row>
    <row r="184" spans="3:19" s="10" customFormat="1" ht="15">
      <c r="C184" s="9"/>
      <c r="D184" s="9"/>
      <c r="G184" s="31"/>
      <c r="H184" s="31"/>
      <c r="I184" s="32"/>
      <c r="J184" s="32"/>
      <c r="K184" s="31"/>
      <c r="L184" s="31"/>
      <c r="M184" s="31"/>
      <c r="N184" s="31"/>
      <c r="O184" s="31"/>
      <c r="P184" s="31"/>
      <c r="Q184" s="31"/>
      <c r="R184" s="31"/>
      <c r="S184" s="76"/>
    </row>
    <row r="185" spans="3:19" s="10" customFormat="1" ht="15">
      <c r="C185" s="9"/>
      <c r="D185" s="9"/>
      <c r="G185" s="31"/>
      <c r="H185" s="31"/>
      <c r="I185" s="32"/>
      <c r="J185" s="32"/>
      <c r="K185" s="31"/>
      <c r="L185" s="31"/>
      <c r="M185" s="31"/>
      <c r="N185" s="31"/>
      <c r="O185" s="31"/>
      <c r="P185" s="31"/>
      <c r="Q185" s="31"/>
      <c r="R185" s="31"/>
      <c r="S185" s="76"/>
    </row>
    <row r="186" spans="3:19" s="10" customFormat="1" ht="15">
      <c r="C186" s="9"/>
      <c r="D186" s="9"/>
      <c r="G186" s="31"/>
      <c r="H186" s="31"/>
      <c r="I186" s="32"/>
      <c r="J186" s="32"/>
      <c r="K186" s="31"/>
      <c r="L186" s="31"/>
      <c r="M186" s="31"/>
      <c r="N186" s="31"/>
      <c r="O186" s="31"/>
      <c r="P186" s="31"/>
      <c r="Q186" s="31"/>
      <c r="R186" s="31"/>
      <c r="S186" s="76"/>
    </row>
    <row r="187" spans="3:19" s="10" customFormat="1" ht="15">
      <c r="C187" s="9"/>
      <c r="D187" s="9"/>
      <c r="G187" s="31"/>
      <c r="H187" s="31"/>
      <c r="I187" s="32"/>
      <c r="J187" s="32"/>
      <c r="K187" s="31"/>
      <c r="L187" s="31"/>
      <c r="M187" s="31"/>
      <c r="N187" s="31"/>
      <c r="O187" s="31"/>
      <c r="P187" s="31"/>
      <c r="Q187" s="31"/>
      <c r="R187" s="31"/>
      <c r="S187" s="76"/>
    </row>
    <row r="188" spans="3:19" s="10" customFormat="1" ht="15">
      <c r="C188" s="9"/>
      <c r="D188" s="9"/>
      <c r="G188" s="31"/>
      <c r="H188" s="31"/>
      <c r="I188" s="32"/>
      <c r="J188" s="32"/>
      <c r="K188" s="31"/>
      <c r="L188" s="31"/>
      <c r="M188" s="31"/>
      <c r="N188" s="31"/>
      <c r="O188" s="31"/>
      <c r="P188" s="31"/>
      <c r="Q188" s="31"/>
      <c r="R188" s="31"/>
      <c r="S188" s="76"/>
    </row>
    <row r="189" spans="3:19" s="10" customFormat="1" ht="15">
      <c r="C189" s="9"/>
      <c r="D189" s="9"/>
      <c r="G189" s="31"/>
      <c r="H189" s="31"/>
      <c r="I189" s="32"/>
      <c r="J189" s="32"/>
      <c r="K189" s="31"/>
      <c r="L189" s="31"/>
      <c r="M189" s="31"/>
      <c r="N189" s="31"/>
      <c r="O189" s="31"/>
      <c r="P189" s="31"/>
      <c r="Q189" s="31"/>
      <c r="R189" s="31"/>
      <c r="S189" s="76"/>
    </row>
    <row r="190" spans="3:19" s="10" customFormat="1" ht="15">
      <c r="C190" s="9"/>
      <c r="D190" s="9"/>
      <c r="G190" s="31"/>
      <c r="H190" s="31"/>
      <c r="I190" s="32"/>
      <c r="J190" s="32"/>
      <c r="K190" s="31"/>
      <c r="L190" s="31"/>
      <c r="M190" s="31"/>
      <c r="N190" s="31"/>
      <c r="O190" s="31"/>
      <c r="P190" s="31"/>
      <c r="Q190" s="31"/>
      <c r="R190" s="31"/>
      <c r="S190" s="76"/>
    </row>
    <row r="191" spans="3:19" s="10" customFormat="1" ht="15">
      <c r="C191" s="9"/>
      <c r="D191" s="9"/>
      <c r="G191" s="31"/>
      <c r="H191" s="31"/>
      <c r="I191" s="32"/>
      <c r="J191" s="32"/>
      <c r="K191" s="31"/>
      <c r="L191" s="31"/>
      <c r="M191" s="31"/>
      <c r="N191" s="31"/>
      <c r="O191" s="31"/>
      <c r="P191" s="31"/>
      <c r="Q191" s="31"/>
      <c r="R191" s="31"/>
      <c r="S191" s="76"/>
    </row>
    <row r="192" spans="3:19" s="10" customFormat="1" ht="15">
      <c r="C192" s="9"/>
      <c r="D192" s="9"/>
      <c r="G192" s="31"/>
      <c r="H192" s="31"/>
      <c r="I192" s="32"/>
      <c r="J192" s="32"/>
      <c r="K192" s="31"/>
      <c r="L192" s="31"/>
      <c r="M192" s="31"/>
      <c r="N192" s="31"/>
      <c r="O192" s="31"/>
      <c r="P192" s="31"/>
      <c r="Q192" s="31"/>
      <c r="R192" s="31"/>
      <c r="S192" s="76"/>
    </row>
    <row r="193" spans="3:19" s="10" customFormat="1" ht="15">
      <c r="C193" s="9"/>
      <c r="D193" s="9"/>
      <c r="G193" s="31"/>
      <c r="H193" s="31"/>
      <c r="I193" s="32"/>
      <c r="J193" s="32"/>
      <c r="K193" s="31"/>
      <c r="L193" s="31"/>
      <c r="M193" s="31"/>
      <c r="N193" s="31"/>
      <c r="O193" s="31"/>
      <c r="P193" s="31"/>
      <c r="Q193" s="31"/>
      <c r="R193" s="31"/>
      <c r="S193" s="76"/>
    </row>
    <row r="194" spans="3:19" s="10" customFormat="1" ht="15">
      <c r="C194" s="9"/>
      <c r="D194" s="9"/>
      <c r="G194" s="31"/>
      <c r="H194" s="31"/>
      <c r="I194" s="32"/>
      <c r="J194" s="32"/>
      <c r="K194" s="31"/>
      <c r="L194" s="31"/>
      <c r="M194" s="31"/>
      <c r="N194" s="31"/>
      <c r="O194" s="31"/>
      <c r="P194" s="31"/>
      <c r="Q194" s="31"/>
      <c r="R194" s="31"/>
      <c r="S194" s="76"/>
    </row>
    <row r="195" spans="3:19" s="10" customFormat="1" ht="15">
      <c r="C195" s="9"/>
      <c r="D195" s="9"/>
      <c r="G195" s="31"/>
      <c r="H195" s="31"/>
      <c r="I195" s="32"/>
      <c r="J195" s="32"/>
      <c r="K195" s="31"/>
      <c r="L195" s="31"/>
      <c r="M195" s="31"/>
      <c r="N195" s="31"/>
      <c r="O195" s="31"/>
      <c r="P195" s="31"/>
      <c r="Q195" s="31"/>
      <c r="R195" s="31"/>
      <c r="S195" s="76"/>
    </row>
    <row r="196" spans="3:19" s="10" customFormat="1" ht="15">
      <c r="C196" s="9"/>
      <c r="D196" s="9"/>
      <c r="G196" s="31"/>
      <c r="H196" s="31"/>
      <c r="I196" s="32"/>
      <c r="J196" s="32"/>
      <c r="K196" s="31"/>
      <c r="L196" s="31"/>
      <c r="M196" s="31"/>
      <c r="N196" s="31"/>
      <c r="O196" s="31"/>
      <c r="P196" s="31"/>
      <c r="Q196" s="31"/>
      <c r="R196" s="31"/>
      <c r="S196" s="76"/>
    </row>
    <row r="197" spans="3:19" s="10" customFormat="1" ht="15">
      <c r="C197" s="9"/>
      <c r="D197" s="9"/>
      <c r="G197" s="31"/>
      <c r="H197" s="31"/>
      <c r="I197" s="32"/>
      <c r="J197" s="32"/>
      <c r="K197" s="31"/>
      <c r="L197" s="31"/>
      <c r="M197" s="31"/>
      <c r="N197" s="31"/>
      <c r="O197" s="31"/>
      <c r="P197" s="31"/>
      <c r="Q197" s="31"/>
      <c r="R197" s="31"/>
      <c r="S197" s="76"/>
    </row>
    <row r="198" spans="3:19" s="10" customFormat="1" ht="15">
      <c r="C198" s="9"/>
      <c r="D198" s="9"/>
      <c r="G198" s="31"/>
      <c r="H198" s="31"/>
      <c r="I198" s="32"/>
      <c r="J198" s="32"/>
      <c r="K198" s="31"/>
      <c r="L198" s="31"/>
      <c r="M198" s="31"/>
      <c r="N198" s="31"/>
      <c r="O198" s="31"/>
      <c r="P198" s="31"/>
      <c r="Q198" s="31"/>
      <c r="R198" s="31"/>
      <c r="S198" s="76"/>
    </row>
    <row r="199" spans="3:19" s="10" customFormat="1" ht="15">
      <c r="C199" s="9"/>
      <c r="D199" s="9"/>
      <c r="G199" s="31"/>
      <c r="H199" s="31"/>
      <c r="I199" s="32"/>
      <c r="J199" s="32"/>
      <c r="K199" s="31"/>
      <c r="L199" s="31"/>
      <c r="M199" s="31"/>
      <c r="N199" s="31"/>
      <c r="O199" s="31"/>
      <c r="P199" s="31"/>
      <c r="Q199" s="31"/>
      <c r="R199" s="31"/>
      <c r="S199" s="76"/>
    </row>
    <row r="200" spans="3:19" s="10" customFormat="1" ht="15">
      <c r="C200" s="9"/>
      <c r="D200" s="9"/>
      <c r="G200" s="31"/>
      <c r="H200" s="31"/>
      <c r="I200" s="32"/>
      <c r="J200" s="32"/>
      <c r="K200" s="31"/>
      <c r="L200" s="31"/>
      <c r="M200" s="31"/>
      <c r="N200" s="31"/>
      <c r="O200" s="31"/>
      <c r="P200" s="31"/>
      <c r="Q200" s="31"/>
      <c r="R200" s="31"/>
      <c r="S200" s="76"/>
    </row>
    <row r="201" spans="3:19" s="10" customFormat="1" ht="15">
      <c r="C201" s="9"/>
      <c r="D201" s="9"/>
      <c r="G201" s="31"/>
      <c r="H201" s="31"/>
      <c r="I201" s="32"/>
      <c r="J201" s="32"/>
      <c r="K201" s="31"/>
      <c r="L201" s="31"/>
      <c r="M201" s="31"/>
      <c r="N201" s="31"/>
      <c r="O201" s="31"/>
      <c r="P201" s="31"/>
      <c r="Q201" s="31"/>
      <c r="R201" s="31"/>
      <c r="S201" s="76"/>
    </row>
    <row r="202" spans="3:19" s="10" customFormat="1" ht="15">
      <c r="C202" s="9"/>
      <c r="D202" s="9"/>
      <c r="G202" s="31"/>
      <c r="H202" s="31"/>
      <c r="I202" s="32"/>
      <c r="J202" s="32"/>
      <c r="K202" s="31"/>
      <c r="L202" s="31"/>
      <c r="M202" s="31"/>
      <c r="N202" s="31"/>
      <c r="O202" s="31"/>
      <c r="P202" s="31"/>
      <c r="Q202" s="31"/>
      <c r="R202" s="31"/>
      <c r="S202" s="76"/>
    </row>
    <row r="203" spans="3:19" s="10" customFormat="1" ht="15">
      <c r="C203" s="9"/>
      <c r="D203" s="9"/>
      <c r="G203" s="31"/>
      <c r="H203" s="31"/>
      <c r="I203" s="32"/>
      <c r="J203" s="32"/>
      <c r="K203" s="31"/>
      <c r="L203" s="31"/>
      <c r="M203" s="31"/>
      <c r="N203" s="31"/>
      <c r="O203" s="31"/>
      <c r="P203" s="31"/>
      <c r="Q203" s="31"/>
      <c r="R203" s="31"/>
      <c r="S203" s="76"/>
    </row>
    <row r="204" spans="3:19" s="10" customFormat="1" ht="15">
      <c r="C204" s="9"/>
      <c r="D204" s="9"/>
      <c r="G204" s="31"/>
      <c r="H204" s="31"/>
      <c r="I204" s="32"/>
      <c r="J204" s="32"/>
      <c r="K204" s="31"/>
      <c r="L204" s="31"/>
      <c r="M204" s="31"/>
      <c r="N204" s="31"/>
      <c r="O204" s="31"/>
      <c r="P204" s="31"/>
      <c r="Q204" s="31"/>
      <c r="R204" s="31"/>
      <c r="S204" s="76"/>
    </row>
    <row r="205" spans="3:19" s="10" customFormat="1" ht="15">
      <c r="C205" s="9"/>
      <c r="D205" s="9"/>
      <c r="G205" s="31"/>
      <c r="H205" s="31"/>
      <c r="I205" s="32"/>
      <c r="J205" s="32"/>
      <c r="K205" s="31"/>
      <c r="L205" s="31"/>
      <c r="M205" s="31"/>
      <c r="N205" s="31"/>
      <c r="O205" s="31"/>
      <c r="P205" s="31"/>
      <c r="Q205" s="31"/>
      <c r="R205" s="31"/>
      <c r="S205" s="76"/>
    </row>
    <row r="206" spans="3:19" s="10" customFormat="1" ht="15">
      <c r="C206" s="9"/>
      <c r="D206" s="9"/>
      <c r="G206" s="31"/>
      <c r="H206" s="31"/>
      <c r="I206" s="32"/>
      <c r="J206" s="32"/>
      <c r="K206" s="31"/>
      <c r="L206" s="31"/>
      <c r="M206" s="31"/>
      <c r="N206" s="31"/>
      <c r="O206" s="31"/>
      <c r="P206" s="31"/>
      <c r="Q206" s="31"/>
      <c r="R206" s="31"/>
      <c r="S206" s="76"/>
    </row>
    <row r="207" spans="3:19" s="10" customFormat="1" ht="15">
      <c r="C207" s="9"/>
      <c r="D207" s="9"/>
      <c r="G207" s="31"/>
      <c r="H207" s="31"/>
      <c r="I207" s="32"/>
      <c r="J207" s="32"/>
      <c r="K207" s="31"/>
      <c r="L207" s="31"/>
      <c r="M207" s="31"/>
      <c r="N207" s="31"/>
      <c r="O207" s="31"/>
      <c r="P207" s="31"/>
      <c r="Q207" s="31"/>
      <c r="R207" s="31"/>
      <c r="S207" s="76"/>
    </row>
    <row r="208" spans="3:19" s="10" customFormat="1" ht="15">
      <c r="C208" s="9"/>
      <c r="D208" s="9"/>
      <c r="G208" s="31"/>
      <c r="H208" s="31"/>
      <c r="I208" s="32"/>
      <c r="J208" s="32"/>
      <c r="K208" s="31"/>
      <c r="L208" s="31"/>
      <c r="M208" s="31"/>
      <c r="N208" s="31"/>
      <c r="O208" s="31"/>
      <c r="P208" s="31"/>
      <c r="Q208" s="31"/>
      <c r="R208" s="31"/>
      <c r="S208" s="76"/>
    </row>
    <row r="209" spans="3:19" s="10" customFormat="1" ht="15">
      <c r="C209" s="9"/>
      <c r="D209" s="9"/>
      <c r="G209" s="31"/>
      <c r="H209" s="31"/>
      <c r="I209" s="32"/>
      <c r="J209" s="32"/>
      <c r="K209" s="31"/>
      <c r="L209" s="31"/>
      <c r="M209" s="31"/>
      <c r="N209" s="31"/>
      <c r="O209" s="31"/>
      <c r="P209" s="31"/>
      <c r="Q209" s="31"/>
      <c r="R209" s="31"/>
      <c r="S209" s="76"/>
    </row>
    <row r="210" spans="3:19" s="10" customFormat="1" ht="15">
      <c r="C210" s="9"/>
      <c r="D210" s="9"/>
      <c r="G210" s="31"/>
      <c r="H210" s="31"/>
      <c r="I210" s="32"/>
      <c r="J210" s="32"/>
      <c r="K210" s="31"/>
      <c r="L210" s="31"/>
      <c r="M210" s="31"/>
      <c r="N210" s="31"/>
      <c r="O210" s="31"/>
      <c r="P210" s="31"/>
      <c r="Q210" s="31"/>
      <c r="R210" s="31"/>
      <c r="S210" s="76"/>
    </row>
    <row r="211" spans="3:19" s="10" customFormat="1" ht="15">
      <c r="C211" s="9"/>
      <c r="D211" s="9"/>
      <c r="G211" s="31"/>
      <c r="H211" s="31"/>
      <c r="I211" s="32"/>
      <c r="J211" s="32"/>
      <c r="K211" s="31"/>
      <c r="L211" s="31"/>
      <c r="M211" s="31"/>
      <c r="N211" s="31"/>
      <c r="O211" s="31"/>
      <c r="P211" s="31"/>
      <c r="Q211" s="31"/>
      <c r="R211" s="31"/>
      <c r="S211" s="76"/>
    </row>
    <row r="212" spans="3:19" s="10" customFormat="1" ht="15">
      <c r="C212" s="9"/>
      <c r="D212" s="9"/>
      <c r="G212" s="31"/>
      <c r="H212" s="31"/>
      <c r="I212" s="32"/>
      <c r="J212" s="32"/>
      <c r="K212" s="31"/>
      <c r="L212" s="31"/>
      <c r="M212" s="31"/>
      <c r="N212" s="31"/>
      <c r="O212" s="31"/>
      <c r="P212" s="31"/>
      <c r="Q212" s="31"/>
      <c r="R212" s="31"/>
      <c r="S212" s="76"/>
    </row>
    <row r="213" spans="3:19" s="10" customFormat="1" ht="15">
      <c r="C213" s="9"/>
      <c r="D213" s="9"/>
      <c r="G213" s="31"/>
      <c r="H213" s="31"/>
      <c r="I213" s="32"/>
      <c r="J213" s="32"/>
      <c r="K213" s="31"/>
      <c r="L213" s="31"/>
      <c r="M213" s="31"/>
      <c r="N213" s="31"/>
      <c r="O213" s="31"/>
      <c r="P213" s="31"/>
      <c r="Q213" s="31"/>
      <c r="R213" s="31"/>
      <c r="S213" s="76"/>
    </row>
    <row r="214" spans="3:19" s="10" customFormat="1" ht="15">
      <c r="C214" s="9"/>
      <c r="D214" s="9"/>
      <c r="G214" s="31"/>
      <c r="H214" s="31"/>
      <c r="I214" s="32"/>
      <c r="J214" s="32"/>
      <c r="K214" s="31"/>
      <c r="L214" s="31"/>
      <c r="M214" s="31"/>
      <c r="N214" s="31"/>
      <c r="O214" s="31"/>
      <c r="P214" s="31"/>
      <c r="Q214" s="31"/>
      <c r="R214" s="31"/>
      <c r="S214" s="76"/>
    </row>
    <row r="215" spans="3:19" s="10" customFormat="1" ht="15">
      <c r="C215" s="9"/>
      <c r="D215" s="9"/>
      <c r="G215" s="31"/>
      <c r="H215" s="31"/>
      <c r="I215" s="32"/>
      <c r="J215" s="32"/>
      <c r="K215" s="31"/>
      <c r="L215" s="31"/>
      <c r="M215" s="31"/>
      <c r="N215" s="31"/>
      <c r="O215" s="31"/>
      <c r="P215" s="31"/>
      <c r="Q215" s="31"/>
      <c r="R215" s="31"/>
      <c r="S215" s="76"/>
    </row>
    <row r="216" spans="3:19" s="10" customFormat="1" ht="15">
      <c r="C216" s="9"/>
      <c r="D216" s="9"/>
      <c r="G216" s="31"/>
      <c r="H216" s="31"/>
      <c r="I216" s="32"/>
      <c r="J216" s="32"/>
      <c r="K216" s="31"/>
      <c r="L216" s="31"/>
      <c r="M216" s="31"/>
      <c r="N216" s="31"/>
      <c r="O216" s="31"/>
      <c r="P216" s="31"/>
      <c r="Q216" s="31"/>
      <c r="R216" s="31"/>
      <c r="S216" s="76"/>
    </row>
    <row r="217" spans="3:19" s="10" customFormat="1" ht="15">
      <c r="C217" s="9"/>
      <c r="D217" s="9"/>
      <c r="G217" s="31"/>
      <c r="H217" s="31"/>
      <c r="I217" s="32"/>
      <c r="J217" s="32"/>
      <c r="K217" s="31"/>
      <c r="L217" s="31"/>
      <c r="M217" s="31"/>
      <c r="N217" s="31"/>
      <c r="O217" s="31"/>
      <c r="P217" s="31"/>
      <c r="Q217" s="31"/>
      <c r="R217" s="31"/>
      <c r="S217" s="76"/>
    </row>
    <row r="218" spans="3:19" s="10" customFormat="1" ht="15">
      <c r="C218" s="9"/>
      <c r="D218" s="9"/>
      <c r="G218" s="31"/>
      <c r="H218" s="31"/>
      <c r="I218" s="32"/>
      <c r="J218" s="32"/>
      <c r="K218" s="31"/>
      <c r="L218" s="31"/>
      <c r="M218" s="31"/>
      <c r="N218" s="31"/>
      <c r="O218" s="31"/>
      <c r="P218" s="31"/>
      <c r="Q218" s="31"/>
      <c r="R218" s="31"/>
      <c r="S218" s="76"/>
    </row>
    <row r="219" spans="3:19" s="10" customFormat="1" ht="15">
      <c r="C219" s="9"/>
      <c r="D219" s="9"/>
      <c r="G219" s="31"/>
      <c r="H219" s="31"/>
      <c r="I219" s="32"/>
      <c r="J219" s="32"/>
      <c r="K219" s="31"/>
      <c r="L219" s="31"/>
      <c r="M219" s="31"/>
      <c r="N219" s="31"/>
      <c r="O219" s="31"/>
      <c r="P219" s="31"/>
      <c r="Q219" s="31"/>
      <c r="R219" s="31"/>
      <c r="S219" s="76"/>
    </row>
    <row r="220" spans="3:19" s="10" customFormat="1" ht="15">
      <c r="C220" s="9"/>
      <c r="D220" s="9"/>
      <c r="G220" s="31"/>
      <c r="H220" s="31"/>
      <c r="I220" s="32"/>
      <c r="J220" s="32"/>
      <c r="K220" s="31"/>
      <c r="L220" s="31"/>
      <c r="M220" s="31"/>
      <c r="N220" s="31"/>
      <c r="O220" s="31"/>
      <c r="P220" s="31"/>
      <c r="Q220" s="31"/>
      <c r="R220" s="31"/>
      <c r="S220" s="76"/>
    </row>
    <row r="221" spans="3:19" s="10" customFormat="1" ht="15">
      <c r="C221" s="9"/>
      <c r="D221" s="9"/>
      <c r="G221" s="31"/>
      <c r="H221" s="31"/>
      <c r="I221" s="32"/>
      <c r="J221" s="32"/>
      <c r="K221" s="31"/>
      <c r="L221" s="31"/>
      <c r="M221" s="31"/>
      <c r="N221" s="31"/>
      <c r="O221" s="31"/>
      <c r="P221" s="31"/>
      <c r="Q221" s="31"/>
      <c r="R221" s="31"/>
      <c r="S221" s="76"/>
    </row>
    <row r="222" spans="3:19" s="10" customFormat="1" ht="15">
      <c r="C222" s="9"/>
      <c r="D222" s="9"/>
      <c r="G222" s="31"/>
      <c r="H222" s="31"/>
      <c r="I222" s="32"/>
      <c r="J222" s="32"/>
      <c r="K222" s="31"/>
      <c r="L222" s="31"/>
      <c r="M222" s="31"/>
      <c r="N222" s="31"/>
      <c r="O222" s="31"/>
      <c r="P222" s="31"/>
      <c r="Q222" s="31"/>
      <c r="R222" s="31"/>
      <c r="S222" s="76"/>
    </row>
    <row r="223" spans="3:19" s="10" customFormat="1" ht="15">
      <c r="C223" s="9"/>
      <c r="D223" s="9"/>
      <c r="G223" s="31"/>
      <c r="H223" s="31"/>
      <c r="I223" s="32"/>
      <c r="J223" s="32"/>
      <c r="K223" s="31"/>
      <c r="L223" s="31"/>
      <c r="M223" s="31"/>
      <c r="N223" s="31"/>
      <c r="O223" s="31"/>
      <c r="P223" s="31"/>
      <c r="Q223" s="31"/>
      <c r="R223" s="31"/>
      <c r="S223" s="76"/>
    </row>
    <row r="224" spans="3:19" s="10" customFormat="1" ht="15">
      <c r="C224" s="9"/>
      <c r="D224" s="9"/>
      <c r="G224" s="31"/>
      <c r="H224" s="31"/>
      <c r="I224" s="32"/>
      <c r="J224" s="32"/>
      <c r="K224" s="31"/>
      <c r="L224" s="31"/>
      <c r="M224" s="31"/>
      <c r="N224" s="31"/>
      <c r="O224" s="31"/>
      <c r="P224" s="31"/>
      <c r="Q224" s="31"/>
      <c r="R224" s="31"/>
      <c r="S224" s="76"/>
    </row>
    <row r="225" spans="3:19" s="10" customFormat="1" ht="15">
      <c r="C225" s="9"/>
      <c r="D225" s="9"/>
      <c r="G225" s="31"/>
      <c r="H225" s="31"/>
      <c r="I225" s="32"/>
      <c r="J225" s="32"/>
      <c r="K225" s="31"/>
      <c r="L225" s="31"/>
      <c r="M225" s="31"/>
      <c r="N225" s="31"/>
      <c r="O225" s="31"/>
      <c r="P225" s="31"/>
      <c r="Q225" s="31"/>
      <c r="R225" s="31"/>
      <c r="S225" s="76"/>
    </row>
    <row r="226" spans="3:19" s="10" customFormat="1" ht="15">
      <c r="C226" s="9"/>
      <c r="D226" s="9"/>
      <c r="G226" s="31"/>
      <c r="H226" s="31"/>
      <c r="I226" s="32"/>
      <c r="J226" s="32"/>
      <c r="K226" s="31"/>
      <c r="L226" s="31"/>
      <c r="M226" s="31"/>
      <c r="N226" s="31"/>
      <c r="O226" s="31"/>
      <c r="P226" s="31"/>
      <c r="Q226" s="31"/>
      <c r="R226" s="31"/>
      <c r="S226" s="76"/>
    </row>
    <row r="227" spans="3:19" s="10" customFormat="1" ht="15">
      <c r="C227" s="9"/>
      <c r="D227" s="9"/>
      <c r="G227" s="31"/>
      <c r="H227" s="31"/>
      <c r="I227" s="32"/>
      <c r="J227" s="32"/>
      <c r="K227" s="31"/>
      <c r="L227" s="31"/>
      <c r="M227" s="31"/>
      <c r="N227" s="31"/>
      <c r="O227" s="31"/>
      <c r="P227" s="31"/>
      <c r="Q227" s="31"/>
      <c r="R227" s="31"/>
      <c r="S227" s="76"/>
    </row>
    <row r="228" spans="3:19" s="10" customFormat="1" ht="15">
      <c r="C228" s="9"/>
      <c r="D228" s="9"/>
      <c r="G228" s="31"/>
      <c r="H228" s="31"/>
      <c r="I228" s="32"/>
      <c r="J228" s="32"/>
      <c r="K228" s="31"/>
      <c r="L228" s="31"/>
      <c r="M228" s="31"/>
      <c r="N228" s="31"/>
      <c r="O228" s="31"/>
      <c r="P228" s="31"/>
      <c r="Q228" s="31"/>
      <c r="R228" s="31"/>
      <c r="S228" s="76"/>
    </row>
    <row r="229" spans="3:19" s="10" customFormat="1" ht="15">
      <c r="C229" s="9"/>
      <c r="D229" s="9"/>
      <c r="G229" s="31"/>
      <c r="H229" s="31"/>
      <c r="I229" s="32"/>
      <c r="J229" s="32"/>
      <c r="K229" s="31"/>
      <c r="L229" s="31"/>
      <c r="M229" s="31"/>
      <c r="N229" s="31"/>
      <c r="O229" s="31"/>
      <c r="P229" s="31"/>
      <c r="Q229" s="31"/>
      <c r="R229" s="31"/>
      <c r="S229" s="76"/>
    </row>
    <row r="230" spans="3:19" s="10" customFormat="1" ht="15">
      <c r="C230" s="9"/>
      <c r="D230" s="9"/>
      <c r="G230" s="31"/>
      <c r="H230" s="31"/>
      <c r="I230" s="32"/>
      <c r="J230" s="32"/>
      <c r="K230" s="31"/>
      <c r="L230" s="31"/>
      <c r="M230" s="31"/>
      <c r="N230" s="31"/>
      <c r="O230" s="31"/>
      <c r="P230" s="31"/>
      <c r="Q230" s="31"/>
      <c r="R230" s="31"/>
      <c r="S230" s="76"/>
    </row>
    <row r="231" spans="3:19" s="10" customFormat="1" ht="15">
      <c r="C231" s="9"/>
      <c r="D231" s="9"/>
      <c r="G231" s="31"/>
      <c r="H231" s="31"/>
      <c r="I231" s="32"/>
      <c r="J231" s="32"/>
      <c r="K231" s="31"/>
      <c r="L231" s="31"/>
      <c r="M231" s="31"/>
      <c r="N231" s="31"/>
      <c r="O231" s="31"/>
      <c r="P231" s="31"/>
      <c r="Q231" s="31"/>
      <c r="R231" s="31"/>
      <c r="S231" s="76"/>
    </row>
    <row r="232" spans="3:19" s="10" customFormat="1" ht="15">
      <c r="C232" s="9"/>
      <c r="D232" s="9"/>
      <c r="G232" s="31"/>
      <c r="H232" s="31"/>
      <c r="I232" s="32"/>
      <c r="J232" s="32"/>
      <c r="K232" s="31"/>
      <c r="L232" s="31"/>
      <c r="M232" s="31"/>
      <c r="N232" s="31"/>
      <c r="O232" s="31"/>
      <c r="P232" s="31"/>
      <c r="Q232" s="31"/>
      <c r="R232" s="31"/>
      <c r="S232" s="76"/>
    </row>
    <row r="233" spans="3:19" s="10" customFormat="1" ht="15">
      <c r="C233" s="9"/>
      <c r="D233" s="9"/>
      <c r="G233" s="31"/>
      <c r="H233" s="31"/>
      <c r="I233" s="32"/>
      <c r="J233" s="32"/>
      <c r="K233" s="31"/>
      <c r="L233" s="31"/>
      <c r="M233" s="31"/>
      <c r="N233" s="31"/>
      <c r="O233" s="31"/>
      <c r="P233" s="31"/>
      <c r="Q233" s="31"/>
      <c r="R233" s="31"/>
      <c r="S233" s="76"/>
    </row>
    <row r="234" spans="3:19" s="10" customFormat="1" ht="15">
      <c r="C234" s="9"/>
      <c r="D234" s="9"/>
      <c r="G234" s="31"/>
      <c r="H234" s="31"/>
      <c r="I234" s="32"/>
      <c r="J234" s="32"/>
      <c r="K234" s="31"/>
      <c r="L234" s="31"/>
      <c r="M234" s="31"/>
      <c r="N234" s="31"/>
      <c r="O234" s="31"/>
      <c r="P234" s="31"/>
      <c r="Q234" s="31"/>
      <c r="R234" s="31"/>
      <c r="S234" s="76"/>
    </row>
    <row r="235" spans="3:19" s="10" customFormat="1" ht="15">
      <c r="C235" s="9"/>
      <c r="D235" s="9"/>
      <c r="G235" s="31"/>
      <c r="H235" s="31"/>
      <c r="I235" s="32"/>
      <c r="J235" s="32"/>
      <c r="K235" s="31"/>
      <c r="L235" s="31"/>
      <c r="M235" s="31"/>
      <c r="N235" s="31"/>
      <c r="O235" s="31"/>
      <c r="P235" s="31"/>
      <c r="Q235" s="31"/>
      <c r="R235" s="31"/>
      <c r="S235" s="76"/>
    </row>
    <row r="236" spans="3:19" s="10" customFormat="1" ht="15">
      <c r="C236" s="9"/>
      <c r="D236" s="9"/>
      <c r="G236" s="31"/>
      <c r="H236" s="31"/>
      <c r="I236" s="32"/>
      <c r="J236" s="32"/>
      <c r="K236" s="31"/>
      <c r="L236" s="31"/>
      <c r="M236" s="31"/>
      <c r="N236" s="31"/>
      <c r="O236" s="31"/>
      <c r="P236" s="31"/>
      <c r="Q236" s="31"/>
      <c r="R236" s="31"/>
      <c r="S236" s="76"/>
    </row>
    <row r="237" spans="3:19" s="10" customFormat="1" ht="15">
      <c r="C237" s="9"/>
      <c r="D237" s="9"/>
      <c r="G237" s="31"/>
      <c r="H237" s="31"/>
      <c r="I237" s="32"/>
      <c r="J237" s="32"/>
      <c r="K237" s="31"/>
      <c r="L237" s="31"/>
      <c r="M237" s="31"/>
      <c r="N237" s="31"/>
      <c r="O237" s="31"/>
      <c r="P237" s="31"/>
      <c r="Q237" s="31"/>
      <c r="R237" s="31"/>
      <c r="S237" s="76"/>
    </row>
    <row r="238" spans="3:19" s="10" customFormat="1" ht="15">
      <c r="C238" s="9"/>
      <c r="D238" s="9"/>
      <c r="G238" s="31"/>
      <c r="H238" s="31"/>
      <c r="I238" s="32"/>
      <c r="J238" s="32"/>
      <c r="K238" s="31"/>
      <c r="L238" s="31"/>
      <c r="M238" s="31"/>
      <c r="N238" s="31"/>
      <c r="O238" s="31"/>
      <c r="P238" s="31"/>
      <c r="Q238" s="31"/>
      <c r="R238" s="31"/>
      <c r="S238" s="76"/>
    </row>
    <row r="239" spans="3:19" s="10" customFormat="1" ht="15">
      <c r="C239" s="9"/>
      <c r="D239" s="9"/>
      <c r="G239" s="31"/>
      <c r="H239" s="31"/>
      <c r="I239" s="32"/>
      <c r="J239" s="32"/>
      <c r="K239" s="31"/>
      <c r="L239" s="31"/>
      <c r="M239" s="31"/>
      <c r="N239" s="31"/>
      <c r="O239" s="31"/>
      <c r="P239" s="31"/>
      <c r="Q239" s="31"/>
      <c r="R239" s="31"/>
      <c r="S239" s="76"/>
    </row>
    <row r="240" spans="3:19" s="10" customFormat="1" ht="15">
      <c r="C240" s="9"/>
      <c r="D240" s="9"/>
      <c r="G240" s="31"/>
      <c r="H240" s="31"/>
      <c r="I240" s="32"/>
      <c r="J240" s="32"/>
      <c r="K240" s="31"/>
      <c r="L240" s="31"/>
      <c r="M240" s="31"/>
      <c r="N240" s="31"/>
      <c r="O240" s="31"/>
      <c r="P240" s="31"/>
      <c r="Q240" s="31"/>
      <c r="R240" s="31"/>
      <c r="S240" s="76"/>
    </row>
    <row r="241" spans="3:19" s="10" customFormat="1" ht="15">
      <c r="C241" s="9"/>
      <c r="D241" s="9"/>
      <c r="G241" s="31"/>
      <c r="H241" s="31"/>
      <c r="I241" s="32"/>
      <c r="J241" s="32"/>
      <c r="K241" s="31"/>
      <c r="L241" s="31"/>
      <c r="M241" s="31"/>
      <c r="N241" s="31"/>
      <c r="O241" s="31"/>
      <c r="P241" s="31"/>
      <c r="Q241" s="31"/>
      <c r="R241" s="31"/>
      <c r="S241" s="76"/>
    </row>
    <row r="242" spans="3:19" s="10" customFormat="1" ht="15">
      <c r="C242" s="9"/>
      <c r="D242" s="9"/>
      <c r="G242" s="31"/>
      <c r="H242" s="31"/>
      <c r="I242" s="32"/>
      <c r="J242" s="32"/>
      <c r="K242" s="31"/>
      <c r="L242" s="31"/>
      <c r="M242" s="31"/>
      <c r="N242" s="31"/>
      <c r="O242" s="31"/>
      <c r="P242" s="31"/>
      <c r="Q242" s="31"/>
      <c r="R242" s="31"/>
      <c r="S242" s="76"/>
    </row>
    <row r="243" spans="3:19" s="10" customFormat="1" ht="15">
      <c r="C243" s="9"/>
      <c r="D243" s="9"/>
      <c r="G243" s="31"/>
      <c r="H243" s="31"/>
      <c r="I243" s="32"/>
      <c r="J243" s="32"/>
      <c r="K243" s="31"/>
      <c r="L243" s="31"/>
      <c r="M243" s="31"/>
      <c r="N243" s="31"/>
      <c r="O243" s="31"/>
      <c r="P243" s="31"/>
      <c r="Q243" s="31"/>
      <c r="R243" s="31"/>
      <c r="S243" s="76"/>
    </row>
    <row r="244" spans="3:19" s="10" customFormat="1" ht="15">
      <c r="C244" s="9"/>
      <c r="D244" s="9"/>
      <c r="G244" s="31"/>
      <c r="H244" s="31"/>
      <c r="I244" s="32"/>
      <c r="J244" s="32"/>
      <c r="K244" s="31"/>
      <c r="L244" s="31"/>
      <c r="M244" s="31"/>
      <c r="N244" s="31"/>
      <c r="O244" s="31"/>
      <c r="P244" s="31"/>
      <c r="Q244" s="31"/>
      <c r="R244" s="31"/>
      <c r="S244" s="76"/>
    </row>
    <row r="245" spans="3:19" s="10" customFormat="1" ht="15">
      <c r="C245" s="9"/>
      <c r="D245" s="9"/>
      <c r="G245" s="31"/>
      <c r="H245" s="31"/>
      <c r="I245" s="32"/>
      <c r="J245" s="32"/>
      <c r="K245" s="31"/>
      <c r="L245" s="31"/>
      <c r="M245" s="31"/>
      <c r="N245" s="31"/>
      <c r="O245" s="31"/>
      <c r="P245" s="31"/>
      <c r="Q245" s="31"/>
      <c r="R245" s="31"/>
      <c r="S245" s="76"/>
    </row>
    <row r="246" spans="3:19" s="10" customFormat="1" ht="15">
      <c r="C246" s="9"/>
      <c r="D246" s="9"/>
      <c r="G246" s="31"/>
      <c r="H246" s="31"/>
      <c r="I246" s="32"/>
      <c r="J246" s="32"/>
      <c r="K246" s="31"/>
      <c r="L246" s="31"/>
      <c r="M246" s="31"/>
      <c r="N246" s="31"/>
      <c r="O246" s="31"/>
      <c r="P246" s="31"/>
      <c r="Q246" s="31"/>
      <c r="R246" s="31"/>
      <c r="S246" s="76"/>
    </row>
    <row r="247" spans="3:19" s="10" customFormat="1" ht="15">
      <c r="C247" s="9"/>
      <c r="D247" s="9"/>
      <c r="G247" s="31"/>
      <c r="H247" s="31"/>
      <c r="I247" s="32"/>
      <c r="J247" s="32"/>
      <c r="K247" s="31"/>
      <c r="L247" s="31"/>
      <c r="M247" s="31"/>
      <c r="N247" s="31"/>
      <c r="O247" s="31"/>
      <c r="P247" s="31"/>
      <c r="Q247" s="31"/>
      <c r="R247" s="31"/>
      <c r="S247" s="76"/>
    </row>
    <row r="248" spans="3:19" s="10" customFormat="1" ht="15">
      <c r="C248" s="9"/>
      <c r="D248" s="9"/>
      <c r="G248" s="31"/>
      <c r="H248" s="31"/>
      <c r="I248" s="32"/>
      <c r="J248" s="32"/>
      <c r="K248" s="31"/>
      <c r="L248" s="31"/>
      <c r="M248" s="31"/>
      <c r="N248" s="31"/>
      <c r="O248" s="31"/>
      <c r="P248" s="31"/>
      <c r="Q248" s="31"/>
      <c r="R248" s="31"/>
      <c r="S248" s="76"/>
    </row>
    <row r="249" spans="3:19" s="10" customFormat="1" ht="15">
      <c r="C249" s="9"/>
      <c r="D249" s="9"/>
      <c r="G249" s="31"/>
      <c r="H249" s="31"/>
      <c r="I249" s="32"/>
      <c r="J249" s="32"/>
      <c r="K249" s="31"/>
      <c r="L249" s="31"/>
      <c r="M249" s="31"/>
      <c r="N249" s="31"/>
      <c r="O249" s="31"/>
      <c r="P249" s="31"/>
      <c r="Q249" s="31"/>
      <c r="R249" s="31"/>
      <c r="S249" s="76"/>
    </row>
    <row r="250" spans="3:19" s="10" customFormat="1" ht="15">
      <c r="C250" s="9"/>
      <c r="D250" s="9"/>
      <c r="G250" s="31"/>
      <c r="H250" s="31"/>
      <c r="I250" s="32"/>
      <c r="J250" s="32"/>
      <c r="K250" s="31"/>
      <c r="L250" s="31"/>
      <c r="M250" s="31"/>
      <c r="N250" s="31"/>
      <c r="O250" s="31"/>
      <c r="P250" s="31"/>
      <c r="Q250" s="31"/>
      <c r="R250" s="31"/>
      <c r="S250" s="76"/>
    </row>
    <row r="251" spans="3:19" s="10" customFormat="1" ht="15">
      <c r="C251" s="9"/>
      <c r="D251" s="9"/>
      <c r="G251" s="31"/>
      <c r="H251" s="31"/>
      <c r="I251" s="32"/>
      <c r="J251" s="32"/>
      <c r="K251" s="31"/>
      <c r="L251" s="31"/>
      <c r="M251" s="31"/>
      <c r="N251" s="31"/>
      <c r="O251" s="31"/>
      <c r="P251" s="31"/>
      <c r="Q251" s="31"/>
      <c r="R251" s="31"/>
      <c r="S251" s="76"/>
    </row>
    <row r="252" spans="3:19" s="10" customFormat="1" ht="15">
      <c r="C252" s="9"/>
      <c r="D252" s="9"/>
      <c r="G252" s="31"/>
      <c r="H252" s="31"/>
      <c r="I252" s="32"/>
      <c r="J252" s="32"/>
      <c r="K252" s="31"/>
      <c r="L252" s="31"/>
      <c r="M252" s="31"/>
      <c r="N252" s="31"/>
      <c r="O252" s="31"/>
      <c r="P252" s="31"/>
      <c r="Q252" s="31"/>
      <c r="R252" s="31"/>
      <c r="S252" s="76"/>
    </row>
    <row r="253" spans="3:19" s="10" customFormat="1" ht="15">
      <c r="C253" s="9"/>
      <c r="D253" s="9"/>
      <c r="G253" s="31"/>
      <c r="H253" s="31"/>
      <c r="I253" s="32"/>
      <c r="J253" s="32"/>
      <c r="K253" s="31"/>
      <c r="L253" s="31"/>
      <c r="M253" s="31"/>
      <c r="N253" s="31"/>
      <c r="O253" s="31"/>
      <c r="P253" s="31"/>
      <c r="Q253" s="31"/>
      <c r="R253" s="31"/>
      <c r="S253" s="76"/>
    </row>
    <row r="254" spans="3:19" s="10" customFormat="1" ht="15">
      <c r="C254" s="9"/>
      <c r="D254" s="9"/>
      <c r="G254" s="31"/>
      <c r="H254" s="31"/>
      <c r="I254" s="32"/>
      <c r="J254" s="32"/>
      <c r="K254" s="31"/>
      <c r="L254" s="31"/>
      <c r="M254" s="31"/>
      <c r="N254" s="31"/>
      <c r="O254" s="31"/>
      <c r="P254" s="31"/>
      <c r="Q254" s="31"/>
      <c r="R254" s="31"/>
      <c r="S254" s="76"/>
    </row>
    <row r="255" spans="3:19" s="10" customFormat="1" ht="15">
      <c r="C255" s="9"/>
      <c r="D255" s="9"/>
      <c r="G255" s="31"/>
      <c r="H255" s="31"/>
      <c r="I255" s="32"/>
      <c r="J255" s="32"/>
      <c r="K255" s="31"/>
      <c r="L255" s="31"/>
      <c r="M255" s="31"/>
      <c r="N255" s="31"/>
      <c r="O255" s="31"/>
      <c r="P255" s="31"/>
      <c r="Q255" s="31"/>
      <c r="R255" s="31"/>
      <c r="S255" s="76"/>
    </row>
    <row r="256" spans="3:19" s="10" customFormat="1" ht="15">
      <c r="C256" s="9"/>
      <c r="D256" s="9"/>
      <c r="G256" s="31"/>
      <c r="H256" s="31"/>
      <c r="I256" s="32"/>
      <c r="J256" s="32"/>
      <c r="K256" s="31"/>
      <c r="L256" s="31"/>
      <c r="M256" s="31"/>
      <c r="N256" s="31"/>
      <c r="O256" s="31"/>
      <c r="P256" s="31"/>
      <c r="Q256" s="31"/>
      <c r="R256" s="31"/>
      <c r="S256" s="76"/>
    </row>
    <row r="257" spans="3:19" s="10" customFormat="1" ht="15">
      <c r="C257" s="9"/>
      <c r="D257" s="9"/>
      <c r="G257" s="31"/>
      <c r="H257" s="31"/>
      <c r="I257" s="32"/>
      <c r="J257" s="32"/>
      <c r="K257" s="31"/>
      <c r="L257" s="31"/>
      <c r="M257" s="31"/>
      <c r="N257" s="31"/>
      <c r="O257" s="31"/>
      <c r="P257" s="31"/>
      <c r="Q257" s="31"/>
      <c r="R257" s="31"/>
      <c r="S257" s="76"/>
    </row>
    <row r="258" spans="3:19" s="10" customFormat="1" ht="15">
      <c r="C258" s="9"/>
      <c r="D258" s="9"/>
      <c r="G258" s="31"/>
      <c r="H258" s="31"/>
      <c r="I258" s="32"/>
      <c r="J258" s="32"/>
      <c r="K258" s="31"/>
      <c r="L258" s="31"/>
      <c r="M258" s="31"/>
      <c r="N258" s="31"/>
      <c r="O258" s="31"/>
      <c r="P258" s="31"/>
      <c r="Q258" s="31"/>
      <c r="R258" s="31"/>
      <c r="S258" s="76"/>
    </row>
    <row r="259" spans="3:19" s="10" customFormat="1" ht="15">
      <c r="C259" s="9"/>
      <c r="D259" s="9"/>
      <c r="G259" s="31"/>
      <c r="H259" s="31"/>
      <c r="I259" s="32"/>
      <c r="J259" s="32"/>
      <c r="K259" s="31"/>
      <c r="L259" s="31"/>
      <c r="M259" s="31"/>
      <c r="N259" s="31"/>
      <c r="O259" s="31"/>
      <c r="P259" s="31"/>
      <c r="Q259" s="31"/>
      <c r="R259" s="31"/>
      <c r="S259" s="76"/>
    </row>
    <row r="260" spans="3:19" s="10" customFormat="1" ht="15">
      <c r="C260" s="9"/>
      <c r="D260" s="9"/>
      <c r="G260" s="31"/>
      <c r="H260" s="31"/>
      <c r="I260" s="32"/>
      <c r="J260" s="32"/>
      <c r="K260" s="31"/>
      <c r="L260" s="31"/>
      <c r="M260" s="31"/>
      <c r="N260" s="31"/>
      <c r="O260" s="31"/>
      <c r="P260" s="31"/>
      <c r="Q260" s="31"/>
      <c r="R260" s="31"/>
      <c r="S260" s="76"/>
    </row>
    <row r="261" spans="3:19" s="10" customFormat="1" ht="15">
      <c r="C261" s="9"/>
      <c r="D261" s="9"/>
      <c r="G261" s="31"/>
      <c r="H261" s="31"/>
      <c r="I261" s="32"/>
      <c r="J261" s="32"/>
      <c r="K261" s="31"/>
      <c r="L261" s="31"/>
      <c r="M261" s="31"/>
      <c r="N261" s="31"/>
      <c r="O261" s="31"/>
      <c r="P261" s="31"/>
      <c r="Q261" s="31"/>
      <c r="R261" s="31"/>
      <c r="S261" s="76"/>
    </row>
    <row r="262" spans="3:19" s="10" customFormat="1" ht="15">
      <c r="C262" s="9"/>
      <c r="D262" s="9"/>
      <c r="G262" s="31"/>
      <c r="H262" s="31"/>
      <c r="I262" s="32"/>
      <c r="J262" s="32"/>
      <c r="K262" s="31"/>
      <c r="L262" s="31"/>
      <c r="M262" s="31"/>
      <c r="N262" s="31"/>
      <c r="O262" s="31"/>
      <c r="P262" s="31"/>
      <c r="Q262" s="31"/>
      <c r="R262" s="31"/>
      <c r="S262" s="76"/>
    </row>
    <row r="263" spans="3:19" s="10" customFormat="1" ht="15">
      <c r="C263" s="9"/>
      <c r="D263" s="9"/>
      <c r="G263" s="31"/>
      <c r="H263" s="31"/>
      <c r="I263" s="32"/>
      <c r="J263" s="32"/>
      <c r="K263" s="31"/>
      <c r="L263" s="31"/>
      <c r="M263" s="31"/>
      <c r="N263" s="31"/>
      <c r="O263" s="31"/>
      <c r="P263" s="31"/>
      <c r="Q263" s="31"/>
      <c r="R263" s="31"/>
      <c r="S263" s="76"/>
    </row>
    <row r="264" spans="3:19" s="10" customFormat="1" ht="15">
      <c r="C264" s="9"/>
      <c r="D264" s="9"/>
      <c r="G264" s="31"/>
      <c r="H264" s="31"/>
      <c r="I264" s="32"/>
      <c r="J264" s="32"/>
      <c r="K264" s="31"/>
      <c r="L264" s="31"/>
      <c r="M264" s="31"/>
      <c r="N264" s="31"/>
      <c r="O264" s="31"/>
      <c r="P264" s="31"/>
      <c r="Q264" s="31"/>
      <c r="R264" s="31"/>
      <c r="S264" s="76"/>
    </row>
    <row r="265" spans="3:19" s="10" customFormat="1" ht="15">
      <c r="C265" s="9"/>
      <c r="D265" s="9"/>
      <c r="G265" s="31"/>
      <c r="H265" s="31"/>
      <c r="I265" s="32"/>
      <c r="J265" s="32"/>
      <c r="K265" s="31"/>
      <c r="L265" s="31"/>
      <c r="M265" s="31"/>
      <c r="N265" s="31"/>
      <c r="O265" s="31"/>
      <c r="P265" s="31"/>
      <c r="Q265" s="31"/>
      <c r="R265" s="31"/>
      <c r="S265" s="76"/>
    </row>
    <row r="266" spans="3:19" s="10" customFormat="1" ht="15">
      <c r="C266" s="9"/>
      <c r="D266" s="9"/>
      <c r="G266" s="31"/>
      <c r="H266" s="31"/>
      <c r="I266" s="32"/>
      <c r="J266" s="32"/>
      <c r="K266" s="31"/>
      <c r="L266" s="31"/>
      <c r="M266" s="31"/>
      <c r="N266" s="31"/>
      <c r="O266" s="31"/>
      <c r="P266" s="31"/>
      <c r="Q266" s="31"/>
      <c r="R266" s="31"/>
      <c r="S266" s="76"/>
    </row>
    <row r="267" spans="3:19" s="10" customFormat="1" ht="15">
      <c r="C267" s="9"/>
      <c r="D267" s="9"/>
      <c r="G267" s="31"/>
      <c r="H267" s="31"/>
      <c r="I267" s="32"/>
      <c r="J267" s="32"/>
      <c r="K267" s="31"/>
      <c r="L267" s="31"/>
      <c r="M267" s="31"/>
      <c r="N267" s="31"/>
      <c r="O267" s="31"/>
      <c r="P267" s="31"/>
      <c r="Q267" s="31"/>
      <c r="R267" s="31"/>
      <c r="S267" s="76"/>
    </row>
    <row r="268" spans="3:19" s="10" customFormat="1" ht="15">
      <c r="C268" s="9"/>
      <c r="D268" s="9"/>
      <c r="G268" s="31"/>
      <c r="H268" s="31"/>
      <c r="I268" s="32"/>
      <c r="J268" s="32"/>
      <c r="K268" s="31"/>
      <c r="L268" s="31"/>
      <c r="M268" s="31"/>
      <c r="N268" s="31"/>
      <c r="O268" s="31"/>
      <c r="P268" s="31"/>
      <c r="Q268" s="31"/>
      <c r="R268" s="31"/>
      <c r="S268" s="76"/>
    </row>
    <row r="269" spans="3:19" s="10" customFormat="1" ht="15">
      <c r="C269" s="9"/>
      <c r="D269" s="9"/>
      <c r="G269" s="31"/>
      <c r="H269" s="31"/>
      <c r="I269" s="32"/>
      <c r="J269" s="32"/>
      <c r="K269" s="31"/>
      <c r="L269" s="31"/>
      <c r="M269" s="31"/>
      <c r="N269" s="31"/>
      <c r="O269" s="31"/>
      <c r="P269" s="31"/>
      <c r="Q269" s="31"/>
      <c r="R269" s="31"/>
      <c r="S269" s="76"/>
    </row>
    <row r="270" spans="3:19" s="10" customFormat="1" ht="15">
      <c r="C270" s="9"/>
      <c r="D270" s="9"/>
      <c r="G270" s="31"/>
      <c r="H270" s="31"/>
      <c r="I270" s="32"/>
      <c r="J270" s="32"/>
      <c r="K270" s="31"/>
      <c r="L270" s="31"/>
      <c r="M270" s="31"/>
      <c r="N270" s="31"/>
      <c r="O270" s="31"/>
      <c r="P270" s="31"/>
      <c r="Q270" s="31"/>
      <c r="R270" s="31"/>
      <c r="S270" s="76"/>
    </row>
    <row r="271" spans="3:19" s="10" customFormat="1" ht="15">
      <c r="C271" s="9"/>
      <c r="D271" s="9"/>
      <c r="G271" s="31"/>
      <c r="H271" s="31"/>
      <c r="I271" s="32"/>
      <c r="J271" s="32"/>
      <c r="K271" s="31"/>
      <c r="L271" s="31"/>
      <c r="M271" s="31"/>
      <c r="N271" s="31"/>
      <c r="O271" s="31"/>
      <c r="P271" s="31"/>
      <c r="Q271" s="31"/>
      <c r="R271" s="31"/>
      <c r="S271" s="76"/>
    </row>
    <row r="272" spans="3:19" s="10" customFormat="1" ht="15">
      <c r="C272" s="9"/>
      <c r="D272" s="9"/>
      <c r="G272" s="31"/>
      <c r="H272" s="31"/>
      <c r="I272" s="32"/>
      <c r="J272" s="32"/>
      <c r="K272" s="31"/>
      <c r="L272" s="31"/>
      <c r="M272" s="31"/>
      <c r="N272" s="31"/>
      <c r="O272" s="31"/>
      <c r="P272" s="31"/>
      <c r="Q272" s="31"/>
      <c r="R272" s="31"/>
      <c r="S272" s="76"/>
    </row>
    <row r="273" spans="3:19" s="10" customFormat="1" ht="15">
      <c r="C273" s="9"/>
      <c r="D273" s="9"/>
      <c r="G273" s="31"/>
      <c r="H273" s="31"/>
      <c r="I273" s="32"/>
      <c r="J273" s="32"/>
      <c r="K273" s="31"/>
      <c r="L273" s="31"/>
      <c r="M273" s="31"/>
      <c r="N273" s="31"/>
      <c r="O273" s="31"/>
      <c r="P273" s="31"/>
      <c r="Q273" s="31"/>
      <c r="R273" s="31"/>
      <c r="S273" s="76"/>
    </row>
    <row r="274" spans="3:19" s="10" customFormat="1" ht="15">
      <c r="C274" s="9"/>
      <c r="D274" s="9"/>
      <c r="G274" s="31"/>
      <c r="H274" s="31"/>
      <c r="I274" s="32"/>
      <c r="J274" s="32"/>
      <c r="K274" s="31"/>
      <c r="L274" s="31"/>
      <c r="M274" s="31"/>
      <c r="N274" s="31"/>
      <c r="O274" s="31"/>
      <c r="P274" s="31"/>
      <c r="Q274" s="31"/>
      <c r="R274" s="31"/>
      <c r="S274" s="76"/>
    </row>
    <row r="275" spans="3:19" s="10" customFormat="1" ht="15">
      <c r="C275" s="9"/>
      <c r="D275" s="9"/>
      <c r="G275" s="31"/>
      <c r="H275" s="31"/>
      <c r="I275" s="32"/>
      <c r="J275" s="32"/>
      <c r="K275" s="31"/>
      <c r="L275" s="31"/>
      <c r="M275" s="31"/>
      <c r="N275" s="31"/>
      <c r="O275" s="31"/>
      <c r="P275" s="31"/>
      <c r="Q275" s="31"/>
      <c r="R275" s="31"/>
      <c r="S275" s="76"/>
    </row>
    <row r="276" spans="3:19" s="10" customFormat="1" ht="15">
      <c r="C276" s="9"/>
      <c r="D276" s="9"/>
      <c r="G276" s="31"/>
      <c r="H276" s="31"/>
      <c r="I276" s="32"/>
      <c r="J276" s="32"/>
      <c r="K276" s="31"/>
      <c r="L276" s="31"/>
      <c r="M276" s="31"/>
      <c r="N276" s="31"/>
      <c r="O276" s="31"/>
      <c r="P276" s="31"/>
      <c r="Q276" s="31"/>
      <c r="R276" s="31"/>
      <c r="S276" s="76"/>
    </row>
    <row r="277" spans="3:19" s="10" customFormat="1" ht="15">
      <c r="C277" s="9"/>
      <c r="D277" s="9"/>
      <c r="G277" s="31"/>
      <c r="H277" s="31"/>
      <c r="I277" s="32"/>
      <c r="J277" s="32"/>
      <c r="K277" s="31"/>
      <c r="L277" s="31"/>
      <c r="M277" s="31"/>
      <c r="N277" s="31"/>
      <c r="O277" s="31"/>
      <c r="P277" s="31"/>
      <c r="Q277" s="31"/>
      <c r="R277" s="31"/>
      <c r="S277" s="76"/>
    </row>
    <row r="278" spans="3:19" s="10" customFormat="1" ht="15">
      <c r="C278" s="9"/>
      <c r="D278" s="9"/>
      <c r="G278" s="31"/>
      <c r="H278" s="31"/>
      <c r="I278" s="32"/>
      <c r="J278" s="32"/>
      <c r="K278" s="31"/>
      <c r="L278" s="31"/>
      <c r="M278" s="31"/>
      <c r="N278" s="31"/>
      <c r="O278" s="31"/>
      <c r="P278" s="31"/>
      <c r="Q278" s="31"/>
      <c r="R278" s="31"/>
      <c r="S278" s="76"/>
    </row>
    <row r="279" spans="3:19" s="10" customFormat="1" ht="15">
      <c r="C279" s="9"/>
      <c r="D279" s="9"/>
      <c r="G279" s="31"/>
      <c r="H279" s="31"/>
      <c r="I279" s="32"/>
      <c r="J279" s="32"/>
      <c r="K279" s="31"/>
      <c r="L279" s="31"/>
      <c r="M279" s="31"/>
      <c r="N279" s="31"/>
      <c r="O279" s="31"/>
      <c r="P279" s="31"/>
      <c r="Q279" s="31"/>
      <c r="R279" s="31"/>
      <c r="S279" s="76"/>
    </row>
    <row r="280" spans="3:19" s="10" customFormat="1" ht="15">
      <c r="C280" s="9"/>
      <c r="D280" s="9"/>
      <c r="G280" s="31"/>
      <c r="H280" s="31"/>
      <c r="I280" s="32"/>
      <c r="J280" s="32"/>
      <c r="K280" s="31"/>
      <c r="L280" s="31"/>
      <c r="M280" s="31"/>
      <c r="N280" s="31"/>
      <c r="O280" s="31"/>
      <c r="P280" s="31"/>
      <c r="Q280" s="31"/>
      <c r="R280" s="31"/>
      <c r="S280" s="76"/>
    </row>
    <row r="281" spans="3:19" s="10" customFormat="1" ht="15">
      <c r="C281" s="9"/>
      <c r="D281" s="9"/>
      <c r="G281" s="31"/>
      <c r="H281" s="31"/>
      <c r="I281" s="32"/>
      <c r="J281" s="32"/>
      <c r="K281" s="31"/>
      <c r="L281" s="31"/>
      <c r="M281" s="31"/>
      <c r="N281" s="31"/>
      <c r="O281" s="31"/>
      <c r="P281" s="31"/>
      <c r="Q281" s="31"/>
      <c r="R281" s="31"/>
      <c r="S281" s="76"/>
    </row>
    <row r="282" spans="3:19" s="10" customFormat="1" ht="15">
      <c r="C282" s="9"/>
      <c r="D282" s="9"/>
      <c r="G282" s="31"/>
      <c r="H282" s="31"/>
      <c r="I282" s="32"/>
      <c r="J282" s="32"/>
      <c r="K282" s="31"/>
      <c r="L282" s="31"/>
      <c r="M282" s="31"/>
      <c r="N282" s="31"/>
      <c r="O282" s="31"/>
      <c r="P282" s="31"/>
      <c r="Q282" s="31"/>
      <c r="R282" s="31"/>
      <c r="S282" s="76"/>
    </row>
    <row r="283" spans="3:19" s="10" customFormat="1" ht="15">
      <c r="C283" s="9"/>
      <c r="D283" s="9"/>
      <c r="G283" s="31"/>
      <c r="H283" s="31"/>
      <c r="I283" s="32"/>
      <c r="J283" s="32"/>
      <c r="K283" s="31"/>
      <c r="L283" s="31"/>
      <c r="M283" s="31"/>
      <c r="N283" s="31"/>
      <c r="O283" s="31"/>
      <c r="P283" s="31"/>
      <c r="Q283" s="31"/>
      <c r="R283" s="31"/>
      <c r="S283" s="76"/>
    </row>
    <row r="284" spans="3:19" s="10" customFormat="1" ht="15">
      <c r="C284" s="9"/>
      <c r="D284" s="9"/>
      <c r="G284" s="31"/>
      <c r="H284" s="31"/>
      <c r="I284" s="32"/>
      <c r="J284" s="32"/>
      <c r="K284" s="31"/>
      <c r="L284" s="31"/>
      <c r="M284" s="31"/>
      <c r="N284" s="31"/>
      <c r="O284" s="31"/>
      <c r="P284" s="31"/>
      <c r="Q284" s="31"/>
      <c r="R284" s="31"/>
      <c r="S284" s="76"/>
    </row>
    <row r="285" spans="3:19" s="10" customFormat="1" ht="15">
      <c r="C285" s="9"/>
      <c r="D285" s="9"/>
      <c r="G285" s="31"/>
      <c r="H285" s="31"/>
      <c r="I285" s="32"/>
      <c r="J285" s="32"/>
      <c r="K285" s="31"/>
      <c r="L285" s="31"/>
      <c r="M285" s="31"/>
      <c r="N285" s="31"/>
      <c r="O285" s="31"/>
      <c r="P285" s="31"/>
      <c r="Q285" s="31"/>
      <c r="R285" s="31"/>
      <c r="S285" s="76"/>
    </row>
    <row r="286" spans="3:19" s="10" customFormat="1" ht="15">
      <c r="C286" s="9"/>
      <c r="D286" s="9"/>
      <c r="G286" s="31"/>
      <c r="H286" s="31"/>
      <c r="I286" s="32"/>
      <c r="J286" s="32"/>
      <c r="K286" s="31"/>
      <c r="L286" s="31"/>
      <c r="M286" s="31"/>
      <c r="N286" s="31"/>
      <c r="O286" s="31"/>
      <c r="P286" s="31"/>
      <c r="Q286" s="31"/>
      <c r="R286" s="31"/>
      <c r="S286" s="76"/>
    </row>
    <row r="287" spans="3:19" s="10" customFormat="1" ht="15">
      <c r="C287" s="9"/>
      <c r="D287" s="9"/>
      <c r="G287" s="31"/>
      <c r="H287" s="31"/>
      <c r="I287" s="32"/>
      <c r="J287" s="32"/>
      <c r="K287" s="31"/>
      <c r="L287" s="31"/>
      <c r="M287" s="31"/>
      <c r="N287" s="31"/>
      <c r="O287" s="31"/>
      <c r="P287" s="31"/>
      <c r="Q287" s="31"/>
      <c r="R287" s="31"/>
      <c r="S287" s="76"/>
    </row>
    <row r="288" spans="3:19" s="10" customFormat="1" ht="15">
      <c r="C288" s="9"/>
      <c r="D288" s="9"/>
      <c r="G288" s="31"/>
      <c r="H288" s="31"/>
      <c r="I288" s="32"/>
      <c r="J288" s="32"/>
      <c r="K288" s="31"/>
      <c r="L288" s="31"/>
      <c r="M288" s="31"/>
      <c r="N288" s="31"/>
      <c r="O288" s="31"/>
      <c r="P288" s="31"/>
      <c r="Q288" s="31"/>
      <c r="R288" s="31"/>
      <c r="S288" s="76"/>
    </row>
    <row r="289" spans="3:19" s="10" customFormat="1" ht="15">
      <c r="C289" s="9"/>
      <c r="D289" s="9"/>
      <c r="G289" s="31"/>
      <c r="H289" s="31"/>
      <c r="I289" s="32"/>
      <c r="J289" s="32"/>
      <c r="K289" s="31"/>
      <c r="L289" s="31"/>
      <c r="M289" s="31"/>
      <c r="N289" s="31"/>
      <c r="O289" s="31"/>
      <c r="P289" s="31"/>
      <c r="Q289" s="31"/>
      <c r="R289" s="31"/>
      <c r="S289" s="76"/>
    </row>
    <row r="290" spans="3:19" s="10" customFormat="1" ht="15">
      <c r="C290" s="9"/>
      <c r="D290" s="9"/>
      <c r="G290" s="31"/>
      <c r="H290" s="31"/>
      <c r="I290" s="32"/>
      <c r="J290" s="32"/>
      <c r="K290" s="31"/>
      <c r="L290" s="31"/>
      <c r="M290" s="31"/>
      <c r="N290" s="31"/>
      <c r="O290" s="31"/>
      <c r="P290" s="31"/>
      <c r="Q290" s="31"/>
      <c r="R290" s="31"/>
      <c r="S290" s="76"/>
    </row>
    <row r="291" spans="3:19" s="10" customFormat="1" ht="15">
      <c r="C291" s="9"/>
      <c r="D291" s="9"/>
      <c r="G291" s="31"/>
      <c r="H291" s="31"/>
      <c r="I291" s="32"/>
      <c r="J291" s="32"/>
      <c r="K291" s="31"/>
      <c r="L291" s="31"/>
      <c r="M291" s="31"/>
      <c r="N291" s="31"/>
      <c r="O291" s="31"/>
      <c r="P291" s="31"/>
      <c r="Q291" s="31"/>
      <c r="R291" s="31"/>
      <c r="S291" s="76"/>
    </row>
    <row r="292" spans="3:19" s="10" customFormat="1" ht="15">
      <c r="C292" s="9"/>
      <c r="D292" s="9"/>
      <c r="G292" s="31"/>
      <c r="H292" s="31"/>
      <c r="I292" s="32"/>
      <c r="J292" s="32"/>
      <c r="K292" s="31"/>
      <c r="L292" s="31"/>
      <c r="M292" s="31"/>
      <c r="N292" s="31"/>
      <c r="O292" s="31"/>
      <c r="P292" s="31"/>
      <c r="Q292" s="31"/>
      <c r="R292" s="31"/>
      <c r="S292" s="76"/>
    </row>
    <row r="293" spans="3:19" s="10" customFormat="1" ht="15">
      <c r="C293" s="9"/>
      <c r="D293" s="9"/>
      <c r="G293" s="31"/>
      <c r="H293" s="31"/>
      <c r="I293" s="32"/>
      <c r="J293" s="32"/>
      <c r="K293" s="31"/>
      <c r="L293" s="31"/>
      <c r="M293" s="31"/>
      <c r="N293" s="31"/>
      <c r="O293" s="31"/>
      <c r="P293" s="31"/>
      <c r="Q293" s="31"/>
      <c r="R293" s="31"/>
      <c r="S293" s="76"/>
    </row>
    <row r="294" spans="3:19" s="10" customFormat="1" ht="15">
      <c r="C294" s="9"/>
      <c r="D294" s="9"/>
      <c r="G294" s="31"/>
      <c r="H294" s="31"/>
      <c r="I294" s="32"/>
      <c r="J294" s="32"/>
      <c r="K294" s="31"/>
      <c r="L294" s="31"/>
      <c r="M294" s="31"/>
      <c r="N294" s="31"/>
      <c r="O294" s="31"/>
      <c r="P294" s="31"/>
      <c r="Q294" s="31"/>
      <c r="R294" s="31"/>
      <c r="S294" s="76"/>
    </row>
    <row r="295" spans="3:19" s="10" customFormat="1" ht="15">
      <c r="C295" s="9"/>
      <c r="D295" s="9"/>
      <c r="G295" s="31"/>
      <c r="H295" s="31"/>
      <c r="I295" s="32"/>
      <c r="J295" s="32"/>
      <c r="K295" s="31"/>
      <c r="L295" s="31"/>
      <c r="M295" s="31"/>
      <c r="N295" s="31"/>
      <c r="O295" s="31"/>
      <c r="P295" s="31"/>
      <c r="Q295" s="31"/>
      <c r="R295" s="31"/>
      <c r="S295" s="76"/>
    </row>
    <row r="296" spans="3:19" s="10" customFormat="1" ht="15">
      <c r="C296" s="9"/>
      <c r="D296" s="9"/>
      <c r="G296" s="31"/>
      <c r="H296" s="31"/>
      <c r="I296" s="32"/>
      <c r="J296" s="32"/>
      <c r="K296" s="31"/>
      <c r="L296" s="31"/>
      <c r="M296" s="31"/>
      <c r="N296" s="31"/>
      <c r="O296" s="31"/>
      <c r="P296" s="31"/>
      <c r="Q296" s="31"/>
      <c r="R296" s="31"/>
      <c r="S296" s="76"/>
    </row>
    <row r="297" spans="3:19" s="10" customFormat="1" ht="15">
      <c r="C297" s="9"/>
      <c r="D297" s="9"/>
      <c r="G297" s="31"/>
      <c r="H297" s="31"/>
      <c r="I297" s="32"/>
      <c r="J297" s="32"/>
      <c r="K297" s="31"/>
      <c r="L297" s="31"/>
      <c r="M297" s="31"/>
      <c r="N297" s="31"/>
      <c r="O297" s="31"/>
      <c r="P297" s="31"/>
      <c r="Q297" s="31"/>
      <c r="R297" s="31"/>
      <c r="S297" s="76"/>
    </row>
    <row r="298" spans="3:19" s="10" customFormat="1" ht="15">
      <c r="C298" s="9"/>
      <c r="D298" s="9"/>
      <c r="G298" s="31"/>
      <c r="H298" s="31"/>
      <c r="I298" s="32"/>
      <c r="J298" s="32"/>
      <c r="K298" s="31"/>
      <c r="L298" s="31"/>
      <c r="M298" s="31"/>
      <c r="N298" s="31"/>
      <c r="O298" s="31"/>
      <c r="P298" s="31"/>
      <c r="Q298" s="31"/>
      <c r="R298" s="31"/>
      <c r="S298" s="76"/>
    </row>
    <row r="299" spans="3:19" s="10" customFormat="1" ht="15">
      <c r="C299" s="9"/>
      <c r="D299" s="9"/>
      <c r="G299" s="31"/>
      <c r="H299" s="31"/>
      <c r="I299" s="32"/>
      <c r="J299" s="32"/>
      <c r="K299" s="31"/>
      <c r="L299" s="31"/>
      <c r="M299" s="31"/>
      <c r="N299" s="31"/>
      <c r="O299" s="31"/>
      <c r="P299" s="31"/>
      <c r="Q299" s="31"/>
      <c r="R299" s="31"/>
      <c r="S299" s="76"/>
    </row>
    <row r="300" spans="3:19" s="10" customFormat="1" ht="15">
      <c r="C300" s="9"/>
      <c r="D300" s="9"/>
      <c r="G300" s="31"/>
      <c r="H300" s="31"/>
      <c r="I300" s="32"/>
      <c r="J300" s="32"/>
      <c r="K300" s="31"/>
      <c r="L300" s="31"/>
      <c r="M300" s="31"/>
      <c r="N300" s="31"/>
      <c r="O300" s="31"/>
      <c r="P300" s="31"/>
      <c r="Q300" s="31"/>
      <c r="R300" s="31"/>
      <c r="S300" s="76"/>
    </row>
    <row r="301" spans="3:19" s="10" customFormat="1" ht="15">
      <c r="C301" s="9"/>
      <c r="D301" s="9"/>
      <c r="G301" s="31"/>
      <c r="H301" s="31"/>
      <c r="I301" s="32"/>
      <c r="J301" s="32"/>
      <c r="K301" s="31"/>
      <c r="L301" s="31"/>
      <c r="M301" s="31"/>
      <c r="N301" s="31"/>
      <c r="O301" s="31"/>
      <c r="P301" s="31"/>
      <c r="Q301" s="31"/>
      <c r="R301" s="31"/>
      <c r="S301" s="76"/>
    </row>
    <row r="302" spans="3:19" s="10" customFormat="1" ht="15">
      <c r="C302" s="9"/>
      <c r="D302" s="9"/>
      <c r="G302" s="31"/>
      <c r="H302" s="31"/>
      <c r="I302" s="32"/>
      <c r="J302" s="32"/>
      <c r="K302" s="31"/>
      <c r="L302" s="31"/>
      <c r="M302" s="31"/>
      <c r="N302" s="31"/>
      <c r="O302" s="31"/>
      <c r="P302" s="31"/>
      <c r="Q302" s="31"/>
      <c r="R302" s="31"/>
      <c r="S302" s="76"/>
    </row>
    <row r="303" spans="3:19" s="10" customFormat="1" ht="15">
      <c r="C303" s="9"/>
      <c r="D303" s="9"/>
      <c r="G303" s="31"/>
      <c r="H303" s="31"/>
      <c r="I303" s="32"/>
      <c r="J303" s="32"/>
      <c r="K303" s="31"/>
      <c r="L303" s="31"/>
      <c r="M303" s="31"/>
      <c r="N303" s="31"/>
      <c r="O303" s="31"/>
      <c r="P303" s="31"/>
      <c r="Q303" s="31"/>
      <c r="R303" s="31"/>
      <c r="S303" s="76"/>
    </row>
    <row r="304" spans="3:19" s="10" customFormat="1" ht="15">
      <c r="C304" s="9"/>
      <c r="D304" s="9"/>
      <c r="G304" s="31"/>
      <c r="H304" s="31"/>
      <c r="I304" s="32"/>
      <c r="J304" s="32"/>
      <c r="K304" s="31"/>
      <c r="L304" s="31"/>
      <c r="M304" s="31"/>
      <c r="N304" s="31"/>
      <c r="O304" s="31"/>
      <c r="P304" s="31"/>
      <c r="Q304" s="31"/>
      <c r="R304" s="31"/>
      <c r="S304" s="76"/>
    </row>
    <row r="305" spans="3:19" s="10" customFormat="1" ht="15">
      <c r="C305" s="9"/>
      <c r="D305" s="9"/>
      <c r="G305" s="31"/>
      <c r="H305" s="31"/>
      <c r="I305" s="32"/>
      <c r="J305" s="32"/>
      <c r="K305" s="31"/>
      <c r="L305" s="31"/>
      <c r="M305" s="31"/>
      <c r="N305" s="31"/>
      <c r="O305" s="31"/>
      <c r="P305" s="31"/>
      <c r="Q305" s="31"/>
      <c r="R305" s="31"/>
      <c r="S305" s="76"/>
    </row>
    <row r="306" spans="3:19" s="10" customFormat="1" ht="15">
      <c r="C306" s="9"/>
      <c r="D306" s="9"/>
      <c r="G306" s="31"/>
      <c r="H306" s="31"/>
      <c r="I306" s="32"/>
      <c r="J306" s="32"/>
      <c r="K306" s="31"/>
      <c r="L306" s="31"/>
      <c r="M306" s="31"/>
      <c r="N306" s="31"/>
      <c r="O306" s="31"/>
      <c r="P306" s="31"/>
      <c r="Q306" s="31"/>
      <c r="R306" s="31"/>
      <c r="S306" s="76"/>
    </row>
    <row r="307" spans="3:19" s="10" customFormat="1" ht="15">
      <c r="C307" s="9"/>
      <c r="D307" s="9"/>
      <c r="G307" s="31"/>
      <c r="H307" s="31"/>
      <c r="I307" s="32"/>
      <c r="J307" s="32"/>
      <c r="K307" s="31"/>
      <c r="L307" s="31"/>
      <c r="M307" s="31"/>
      <c r="N307" s="31"/>
      <c r="O307" s="31"/>
      <c r="P307" s="31"/>
      <c r="Q307" s="31"/>
      <c r="R307" s="31"/>
      <c r="S307" s="76"/>
    </row>
    <row r="308" spans="3:19" s="10" customFormat="1" ht="15">
      <c r="C308" s="9"/>
      <c r="D308" s="9"/>
      <c r="G308" s="31"/>
      <c r="H308" s="31"/>
      <c r="I308" s="32"/>
      <c r="J308" s="32"/>
      <c r="K308" s="31"/>
      <c r="L308" s="31"/>
      <c r="M308" s="31"/>
      <c r="N308" s="31"/>
      <c r="O308" s="31"/>
      <c r="P308" s="31"/>
      <c r="Q308" s="31"/>
      <c r="R308" s="31"/>
      <c r="S308" s="76"/>
    </row>
    <row r="309" spans="3:19" s="10" customFormat="1" ht="15">
      <c r="C309" s="9"/>
      <c r="D309" s="9"/>
      <c r="G309" s="31"/>
      <c r="H309" s="31"/>
      <c r="I309" s="32"/>
      <c r="J309" s="32"/>
      <c r="K309" s="31"/>
      <c r="L309" s="31"/>
      <c r="M309" s="31"/>
      <c r="N309" s="31"/>
      <c r="O309" s="31"/>
      <c r="P309" s="31"/>
      <c r="Q309" s="31"/>
      <c r="R309" s="31"/>
      <c r="S309" s="76"/>
    </row>
    <row r="310" spans="3:19" s="10" customFormat="1" ht="15">
      <c r="C310" s="9"/>
      <c r="D310" s="9"/>
      <c r="G310" s="31"/>
      <c r="H310" s="31"/>
      <c r="I310" s="32"/>
      <c r="J310" s="32"/>
      <c r="K310" s="31"/>
      <c r="L310" s="31"/>
      <c r="M310" s="31"/>
      <c r="N310" s="31"/>
      <c r="O310" s="31"/>
      <c r="P310" s="31"/>
      <c r="Q310" s="31"/>
      <c r="R310" s="31"/>
      <c r="S310" s="76"/>
    </row>
    <row r="311" spans="3:19" s="10" customFormat="1" ht="15">
      <c r="C311" s="9"/>
      <c r="D311" s="9"/>
      <c r="G311" s="31"/>
      <c r="H311" s="31"/>
      <c r="I311" s="32"/>
      <c r="J311" s="32"/>
      <c r="K311" s="31"/>
      <c r="L311" s="31"/>
      <c r="M311" s="31"/>
      <c r="N311" s="31"/>
      <c r="O311" s="31"/>
      <c r="P311" s="31"/>
      <c r="Q311" s="31"/>
      <c r="R311" s="31"/>
      <c r="S311" s="76"/>
    </row>
    <row r="312" spans="3:19" s="10" customFormat="1" ht="15">
      <c r="C312" s="9"/>
      <c r="D312" s="9"/>
      <c r="G312" s="31"/>
      <c r="H312" s="31"/>
      <c r="I312" s="32"/>
      <c r="J312" s="32"/>
      <c r="K312" s="31"/>
      <c r="L312" s="31"/>
      <c r="M312" s="31"/>
      <c r="N312" s="31"/>
      <c r="O312" s="31"/>
      <c r="P312" s="31"/>
      <c r="Q312" s="31"/>
      <c r="R312" s="31"/>
      <c r="S312" s="76"/>
    </row>
    <row r="313" spans="3:19" s="10" customFormat="1" ht="15">
      <c r="C313" s="9"/>
      <c r="D313" s="9"/>
      <c r="G313" s="31"/>
      <c r="H313" s="31"/>
      <c r="I313" s="32"/>
      <c r="J313" s="32"/>
      <c r="K313" s="31"/>
      <c r="L313" s="31"/>
      <c r="M313" s="31"/>
      <c r="N313" s="31"/>
      <c r="O313" s="31"/>
      <c r="P313" s="31"/>
      <c r="Q313" s="31"/>
      <c r="R313" s="31"/>
      <c r="S313" s="76"/>
    </row>
    <row r="314" spans="3:19" s="10" customFormat="1" ht="15">
      <c r="C314" s="9"/>
      <c r="D314" s="9"/>
      <c r="G314" s="31"/>
      <c r="H314" s="31"/>
      <c r="I314" s="32"/>
      <c r="J314" s="32"/>
      <c r="K314" s="31"/>
      <c r="L314" s="31"/>
      <c r="M314" s="31"/>
      <c r="N314" s="31"/>
      <c r="O314" s="31"/>
      <c r="P314" s="31"/>
      <c r="Q314" s="31"/>
      <c r="R314" s="31"/>
      <c r="S314" s="76"/>
    </row>
    <row r="315" spans="3:19" s="10" customFormat="1" ht="15">
      <c r="C315" s="9"/>
      <c r="D315" s="9"/>
      <c r="G315" s="31"/>
      <c r="H315" s="31"/>
      <c r="I315" s="32"/>
      <c r="J315" s="32"/>
      <c r="K315" s="31"/>
      <c r="L315" s="31"/>
      <c r="M315" s="31"/>
      <c r="N315" s="31"/>
      <c r="O315" s="31"/>
      <c r="P315" s="31"/>
      <c r="Q315" s="31"/>
      <c r="R315" s="31"/>
      <c r="S315" s="76"/>
    </row>
    <row r="316" spans="3:19" s="10" customFormat="1" ht="15">
      <c r="C316" s="9"/>
      <c r="D316" s="9"/>
      <c r="G316" s="31"/>
      <c r="H316" s="31"/>
      <c r="I316" s="32"/>
      <c r="J316" s="32"/>
      <c r="K316" s="31"/>
      <c r="L316" s="31"/>
      <c r="M316" s="31"/>
      <c r="N316" s="31"/>
      <c r="O316" s="31"/>
      <c r="P316" s="31"/>
      <c r="Q316" s="31"/>
      <c r="R316" s="31"/>
      <c r="S316" s="76"/>
    </row>
    <row r="317" spans="3:19" s="10" customFormat="1" ht="15">
      <c r="C317" s="9"/>
      <c r="D317" s="9"/>
      <c r="G317" s="31"/>
      <c r="H317" s="31"/>
      <c r="I317" s="32"/>
      <c r="J317" s="32"/>
      <c r="K317" s="31"/>
      <c r="L317" s="31"/>
      <c r="M317" s="31"/>
      <c r="N317" s="31"/>
      <c r="O317" s="31"/>
      <c r="P317" s="31"/>
      <c r="Q317" s="31"/>
      <c r="R317" s="31"/>
      <c r="S317" s="76"/>
    </row>
    <row r="318" spans="3:19" s="10" customFormat="1" ht="15">
      <c r="C318" s="9"/>
      <c r="D318" s="9"/>
      <c r="G318" s="31"/>
      <c r="H318" s="31"/>
      <c r="I318" s="32"/>
      <c r="J318" s="32"/>
      <c r="K318" s="31"/>
      <c r="L318" s="31"/>
      <c r="M318" s="31"/>
      <c r="N318" s="31"/>
      <c r="O318" s="31"/>
      <c r="P318" s="31"/>
      <c r="Q318" s="31"/>
      <c r="R318" s="31"/>
      <c r="S318" s="76"/>
    </row>
    <row r="319" spans="3:19" s="10" customFormat="1" ht="15">
      <c r="C319" s="9"/>
      <c r="D319" s="9"/>
      <c r="G319" s="31"/>
      <c r="H319" s="31"/>
      <c r="I319" s="32"/>
      <c r="J319" s="32"/>
      <c r="K319" s="31"/>
      <c r="L319" s="31"/>
      <c r="M319" s="31"/>
      <c r="N319" s="31"/>
      <c r="O319" s="31"/>
      <c r="P319" s="31"/>
      <c r="Q319" s="31"/>
      <c r="R319" s="31"/>
      <c r="S319" s="76"/>
    </row>
    <row r="320" spans="3:19" s="10" customFormat="1" ht="15">
      <c r="C320" s="9"/>
      <c r="D320" s="9"/>
      <c r="G320" s="31"/>
      <c r="H320" s="31"/>
      <c r="I320" s="32"/>
      <c r="J320" s="32"/>
      <c r="K320" s="31"/>
      <c r="L320" s="31"/>
      <c r="M320" s="31"/>
      <c r="N320" s="31"/>
      <c r="O320" s="31"/>
      <c r="P320" s="31"/>
      <c r="Q320" s="31"/>
      <c r="R320" s="31"/>
      <c r="S320" s="76"/>
    </row>
    <row r="321" spans="3:19" s="10" customFormat="1" ht="15">
      <c r="C321" s="9"/>
      <c r="D321" s="9"/>
      <c r="G321" s="31"/>
      <c r="H321" s="31"/>
      <c r="I321" s="32"/>
      <c r="J321" s="32"/>
      <c r="K321" s="31"/>
      <c r="L321" s="31"/>
      <c r="M321" s="31"/>
      <c r="N321" s="31"/>
      <c r="O321" s="31"/>
      <c r="P321" s="31"/>
      <c r="Q321" s="31"/>
      <c r="R321" s="31"/>
      <c r="S321" s="76"/>
    </row>
    <row r="322" spans="3:19" s="10" customFormat="1" ht="15">
      <c r="C322" s="9"/>
      <c r="D322" s="9"/>
      <c r="G322" s="31"/>
      <c r="H322" s="31"/>
      <c r="I322" s="32"/>
      <c r="J322" s="32"/>
      <c r="K322" s="31"/>
      <c r="L322" s="31"/>
      <c r="M322" s="31"/>
      <c r="N322" s="31"/>
      <c r="O322" s="31"/>
      <c r="P322" s="31"/>
      <c r="Q322" s="31"/>
      <c r="R322" s="31"/>
      <c r="S322" s="76"/>
    </row>
    <row r="323" spans="3:19" s="10" customFormat="1" ht="15">
      <c r="C323" s="9"/>
      <c r="D323" s="9"/>
      <c r="G323" s="31"/>
      <c r="H323" s="31"/>
      <c r="I323" s="32"/>
      <c r="J323" s="32"/>
      <c r="K323" s="31"/>
      <c r="L323" s="31"/>
      <c r="M323" s="31"/>
      <c r="N323" s="31"/>
      <c r="O323" s="31"/>
      <c r="P323" s="31"/>
      <c r="Q323" s="31"/>
      <c r="R323" s="31"/>
      <c r="S323" s="76"/>
    </row>
    <row r="324" spans="3:19" s="10" customFormat="1" ht="15">
      <c r="C324" s="9"/>
      <c r="D324" s="9"/>
      <c r="G324" s="31"/>
      <c r="H324" s="31"/>
      <c r="I324" s="32"/>
      <c r="J324" s="32"/>
      <c r="K324" s="31"/>
      <c r="L324" s="31"/>
      <c r="M324" s="31"/>
      <c r="N324" s="31"/>
      <c r="O324" s="31"/>
      <c r="P324" s="31"/>
      <c r="Q324" s="31"/>
      <c r="R324" s="31"/>
      <c r="S324" s="76"/>
    </row>
    <row r="325" spans="3:19" s="10" customFormat="1" ht="15">
      <c r="C325" s="9"/>
      <c r="D325" s="9"/>
      <c r="G325" s="31"/>
      <c r="H325" s="31"/>
      <c r="I325" s="32"/>
      <c r="J325" s="32"/>
      <c r="K325" s="31"/>
      <c r="L325" s="31"/>
      <c r="M325" s="31"/>
      <c r="N325" s="31"/>
      <c r="O325" s="31"/>
      <c r="P325" s="31"/>
      <c r="Q325" s="31"/>
      <c r="R325" s="31"/>
      <c r="S325" s="76"/>
    </row>
    <row r="326" spans="3:19" s="10" customFormat="1" ht="15">
      <c r="C326" s="9"/>
      <c r="D326" s="9"/>
      <c r="G326" s="31"/>
      <c r="H326" s="31"/>
      <c r="I326" s="32"/>
      <c r="J326" s="32"/>
      <c r="K326" s="31"/>
      <c r="L326" s="31"/>
      <c r="M326" s="31"/>
      <c r="N326" s="31"/>
      <c r="O326" s="31"/>
      <c r="P326" s="31"/>
      <c r="Q326" s="31"/>
      <c r="R326" s="31"/>
      <c r="S326" s="76"/>
    </row>
    <row r="327" spans="3:19" s="10" customFormat="1" ht="15">
      <c r="C327" s="9"/>
      <c r="D327" s="9"/>
      <c r="G327" s="31"/>
      <c r="H327" s="31"/>
      <c r="I327" s="32"/>
      <c r="J327" s="32"/>
      <c r="K327" s="31"/>
      <c r="L327" s="31"/>
      <c r="M327" s="31"/>
      <c r="N327" s="31"/>
      <c r="O327" s="31"/>
      <c r="P327" s="31"/>
      <c r="Q327" s="31"/>
      <c r="R327" s="31"/>
      <c r="S327" s="76"/>
    </row>
    <row r="328" spans="3:19" s="10" customFormat="1" ht="15">
      <c r="C328" s="9"/>
      <c r="D328" s="9"/>
      <c r="G328" s="31"/>
      <c r="H328" s="31"/>
      <c r="I328" s="32"/>
      <c r="J328" s="32"/>
      <c r="K328" s="31"/>
      <c r="L328" s="31"/>
      <c r="M328" s="31"/>
      <c r="N328" s="31"/>
      <c r="O328" s="31"/>
      <c r="P328" s="31"/>
      <c r="Q328" s="31"/>
      <c r="R328" s="31"/>
      <c r="S328" s="76"/>
    </row>
    <row r="329" spans="3:19" s="10" customFormat="1" ht="15">
      <c r="C329" s="9"/>
      <c r="D329" s="9"/>
      <c r="G329" s="31"/>
      <c r="H329" s="31"/>
      <c r="I329" s="32"/>
      <c r="J329" s="32"/>
      <c r="K329" s="31"/>
      <c r="L329" s="31"/>
      <c r="M329" s="31"/>
      <c r="N329" s="31"/>
      <c r="O329" s="31"/>
      <c r="P329" s="31"/>
      <c r="Q329" s="31"/>
      <c r="R329" s="31"/>
      <c r="S329" s="76"/>
    </row>
    <row r="330" spans="3:19" s="10" customFormat="1" ht="15">
      <c r="C330" s="9"/>
      <c r="D330" s="9"/>
      <c r="G330" s="31"/>
      <c r="H330" s="31"/>
      <c r="I330" s="32"/>
      <c r="J330" s="32"/>
      <c r="K330" s="31"/>
      <c r="L330" s="31"/>
      <c r="M330" s="31"/>
      <c r="N330" s="31"/>
      <c r="O330" s="31"/>
      <c r="P330" s="31"/>
      <c r="Q330" s="31"/>
      <c r="R330" s="31"/>
      <c r="S330" s="76"/>
    </row>
    <row r="331" spans="3:19" s="10" customFormat="1" ht="15">
      <c r="C331" s="9"/>
      <c r="D331" s="9"/>
      <c r="G331" s="31"/>
      <c r="H331" s="31"/>
      <c r="I331" s="32"/>
      <c r="J331" s="32"/>
      <c r="K331" s="31"/>
      <c r="L331" s="31"/>
      <c r="M331" s="31"/>
      <c r="N331" s="31"/>
      <c r="O331" s="31"/>
      <c r="P331" s="31"/>
      <c r="Q331" s="31"/>
      <c r="R331" s="31"/>
      <c r="S331" s="76"/>
    </row>
    <row r="332" spans="3:19" s="10" customFormat="1" ht="15">
      <c r="C332" s="9"/>
      <c r="D332" s="9"/>
      <c r="G332" s="31"/>
      <c r="H332" s="31"/>
      <c r="I332" s="32"/>
      <c r="J332" s="32"/>
      <c r="K332" s="31"/>
      <c r="L332" s="31"/>
      <c r="M332" s="31"/>
      <c r="N332" s="31"/>
      <c r="O332" s="31"/>
      <c r="P332" s="31"/>
      <c r="Q332" s="31"/>
      <c r="R332" s="31"/>
      <c r="S332" s="76"/>
    </row>
    <row r="333" spans="3:19" s="10" customFormat="1" ht="15">
      <c r="C333" s="9"/>
      <c r="D333" s="9"/>
      <c r="G333" s="31"/>
      <c r="H333" s="31"/>
      <c r="I333" s="32"/>
      <c r="J333" s="32"/>
      <c r="K333" s="31"/>
      <c r="L333" s="31"/>
      <c r="M333" s="31"/>
      <c r="N333" s="31"/>
      <c r="O333" s="31"/>
      <c r="P333" s="31"/>
      <c r="Q333" s="31"/>
      <c r="R333" s="31"/>
      <c r="S333" s="76"/>
    </row>
    <row r="334" spans="3:19" s="10" customFormat="1" ht="15">
      <c r="C334" s="9"/>
      <c r="D334" s="9"/>
      <c r="G334" s="31"/>
      <c r="H334" s="31"/>
      <c r="I334" s="32"/>
      <c r="J334" s="32"/>
      <c r="K334" s="31"/>
      <c r="L334" s="31"/>
      <c r="M334" s="31"/>
      <c r="N334" s="31"/>
      <c r="O334" s="31"/>
      <c r="P334" s="31"/>
      <c r="Q334" s="31"/>
      <c r="R334" s="31"/>
      <c r="S334" s="76"/>
    </row>
  </sheetData>
  <sheetProtection password="E331" sheet="1"/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4"/>
  <sheetViews>
    <sheetView zoomScalePageLayoutView="0" workbookViewId="0" topLeftCell="G7">
      <selection activeCell="I8" sqref="I8:I10"/>
    </sheetView>
  </sheetViews>
  <sheetFormatPr defaultColWidth="9.140625" defaultRowHeight="15"/>
  <cols>
    <col min="1" max="2" width="9.28125" style="10" hidden="1" customWidth="1"/>
    <col min="3" max="3" width="8.28125" style="9" hidden="1" customWidth="1"/>
    <col min="4" max="4" width="7.28125" style="9" hidden="1" customWidth="1"/>
    <col min="5" max="5" width="0" style="0" hidden="1" customWidth="1"/>
    <col min="6" max="6" width="0" style="10" hidden="1" customWidth="1"/>
    <col min="7" max="7" width="10.421875" style="31" customWidth="1"/>
    <col min="8" max="8" width="7.00390625" style="31" bestFit="1" customWidth="1"/>
    <col min="9" max="9" width="32.421875" style="32" bestFit="1" customWidth="1"/>
    <col min="10" max="10" width="6.8515625" style="32" bestFit="1" customWidth="1"/>
    <col min="11" max="12" width="9.28125" style="31" bestFit="1" customWidth="1"/>
    <col min="13" max="13" width="8.28125" style="31" bestFit="1" customWidth="1"/>
    <col min="14" max="14" width="5.28125" style="32" bestFit="1" customWidth="1"/>
    <col min="15" max="16" width="6.28125" style="32" customWidth="1"/>
    <col min="17" max="17" width="4.28125" style="32" bestFit="1" customWidth="1"/>
    <col min="18" max="18" width="5.57421875" style="32" customWidth="1"/>
    <col min="19" max="19" width="9.28125" style="41" bestFit="1" customWidth="1"/>
    <col min="20" max="38" width="9.140625" style="10" customWidth="1"/>
  </cols>
  <sheetData>
    <row r="1" spans="3:8" ht="15" hidden="1">
      <c r="C1"/>
      <c r="D1" s="10"/>
      <c r="E1" s="7" t="s">
        <v>31</v>
      </c>
      <c r="G1" s="31" t="s">
        <v>33</v>
      </c>
      <c r="H1" s="31" t="s">
        <v>34</v>
      </c>
    </row>
    <row r="2" spans="2:8" ht="15" hidden="1">
      <c r="B2" s="10" t="s">
        <v>0</v>
      </c>
      <c r="C2" s="1">
        <v>10</v>
      </c>
      <c r="D2" s="10" t="s">
        <v>30</v>
      </c>
      <c r="E2" s="8">
        <f>TIME(0,C2*60/C3,0)</f>
        <v>0.041666666666666664</v>
      </c>
      <c r="G2" s="31">
        <v>0</v>
      </c>
      <c r="H2" s="31">
        <v>0</v>
      </c>
    </row>
    <row r="3" spans="2:8" ht="15" hidden="1">
      <c r="B3" s="10" t="s">
        <v>1</v>
      </c>
      <c r="C3" s="1">
        <v>10</v>
      </c>
      <c r="D3" s="10" t="s">
        <v>29</v>
      </c>
      <c r="E3" s="8">
        <f>TIME(0,C2*60/C4,0)</f>
        <v>0.06944444444444445</v>
      </c>
      <c r="G3" s="31">
        <v>1</v>
      </c>
      <c r="H3" s="31">
        <v>2</v>
      </c>
    </row>
    <row r="4" spans="2:8" ht="15" hidden="1">
      <c r="B4" s="10" t="s">
        <v>2</v>
      </c>
      <c r="C4" s="1">
        <v>6</v>
      </c>
      <c r="D4" s="10"/>
      <c r="G4" s="31">
        <v>2</v>
      </c>
      <c r="H4" s="31">
        <v>4</v>
      </c>
    </row>
    <row r="5" spans="3:19" s="10" customFormat="1" ht="15" hidden="1">
      <c r="C5" s="42"/>
      <c r="G5" s="31">
        <v>3</v>
      </c>
      <c r="H5" s="31">
        <v>6</v>
      </c>
      <c r="I5" s="32"/>
      <c r="J5" s="32"/>
      <c r="K5" s="31"/>
      <c r="L5" s="31"/>
      <c r="M5" s="31"/>
      <c r="N5" s="32"/>
      <c r="O5" s="32"/>
      <c r="P5" s="32"/>
      <c r="Q5" s="32"/>
      <c r="R5" s="32"/>
      <c r="S5" s="41"/>
    </row>
    <row r="6" spans="3:19" s="10" customFormat="1" ht="15" hidden="1">
      <c r="C6" s="42"/>
      <c r="G6" s="31">
        <v>4</v>
      </c>
      <c r="H6" s="31" t="s">
        <v>54</v>
      </c>
      <c r="I6" s="32"/>
      <c r="J6" s="32"/>
      <c r="K6" s="31"/>
      <c r="L6" s="31"/>
      <c r="M6" s="31"/>
      <c r="N6" s="32"/>
      <c r="O6" s="32"/>
      <c r="P6" s="32"/>
      <c r="Q6" s="32"/>
      <c r="R6" s="32"/>
      <c r="S6" s="41"/>
    </row>
    <row r="7" spans="3:19" s="10" customFormat="1" ht="15">
      <c r="C7" s="42"/>
      <c r="G7" s="31"/>
      <c r="H7" s="31"/>
      <c r="I7" s="32"/>
      <c r="J7" s="32"/>
      <c r="K7" s="31"/>
      <c r="L7" s="31"/>
      <c r="M7" s="31"/>
      <c r="N7" s="32"/>
      <c r="O7" s="32"/>
      <c r="P7" s="32"/>
      <c r="Q7" s="32"/>
      <c r="R7" s="32"/>
      <c r="S7" s="41"/>
    </row>
    <row r="8" spans="3:19" s="10" customFormat="1" ht="15">
      <c r="C8" s="42"/>
      <c r="G8" s="31"/>
      <c r="H8" s="31"/>
      <c r="I8" s="10" t="s">
        <v>70</v>
      </c>
      <c r="J8" s="32"/>
      <c r="K8" s="31"/>
      <c r="L8" s="31"/>
      <c r="M8" s="31"/>
      <c r="N8" s="32"/>
      <c r="O8" s="32"/>
      <c r="P8" s="32"/>
      <c r="Q8" s="32"/>
      <c r="R8" s="32"/>
      <c r="S8" s="41"/>
    </row>
    <row r="9" spans="3:19" s="10" customFormat="1" ht="15">
      <c r="C9" s="42"/>
      <c r="G9" s="31"/>
      <c r="H9" s="31"/>
      <c r="I9" s="10" t="s">
        <v>71</v>
      </c>
      <c r="J9" s="32"/>
      <c r="K9" s="31"/>
      <c r="L9" s="31"/>
      <c r="M9" s="31"/>
      <c r="N9" s="32"/>
      <c r="O9" s="32"/>
      <c r="P9" s="32"/>
      <c r="Q9" s="32"/>
      <c r="R9" s="32"/>
      <c r="S9" s="41"/>
    </row>
    <row r="10" spans="3:19" s="10" customFormat="1" ht="15">
      <c r="C10" s="42"/>
      <c r="G10" s="31"/>
      <c r="H10" s="31"/>
      <c r="I10" s="57">
        <v>41761</v>
      </c>
      <c r="J10" s="32"/>
      <c r="K10" s="31"/>
      <c r="L10" s="31"/>
      <c r="M10" s="31"/>
      <c r="N10" s="32"/>
      <c r="O10" s="32"/>
      <c r="P10" s="32"/>
      <c r="Q10" s="32"/>
      <c r="R10" s="32"/>
      <c r="S10" s="41"/>
    </row>
    <row r="11" spans="3:19" s="10" customFormat="1" ht="15">
      <c r="C11" s="42"/>
      <c r="G11" s="31"/>
      <c r="H11" s="31"/>
      <c r="I11" s="32"/>
      <c r="J11" s="32"/>
      <c r="K11" s="31"/>
      <c r="L11" s="31"/>
      <c r="M11" s="31"/>
      <c r="N11" s="32"/>
      <c r="O11" s="32"/>
      <c r="P11" s="32"/>
      <c r="Q11" s="32"/>
      <c r="R11" s="32"/>
      <c r="S11" s="41"/>
    </row>
    <row r="12" spans="7:19" s="10" customFormat="1" ht="21">
      <c r="G12" s="31"/>
      <c r="H12" s="31"/>
      <c r="I12" s="36" t="s">
        <v>62</v>
      </c>
      <c r="J12" s="32"/>
      <c r="K12" s="31"/>
      <c r="L12" s="31"/>
      <c r="M12" s="47"/>
      <c r="N12" s="32"/>
      <c r="O12" s="32"/>
      <c r="P12" s="32"/>
      <c r="Q12" s="32"/>
      <c r="R12" s="32"/>
      <c r="S12" s="41"/>
    </row>
    <row r="13" spans="1:19" ht="15.75">
      <c r="A13" s="10" t="s">
        <v>55</v>
      </c>
      <c r="B13" s="10" t="s">
        <v>4</v>
      </c>
      <c r="C13" t="s">
        <v>5</v>
      </c>
      <c r="D13" t="s">
        <v>6</v>
      </c>
      <c r="E13" t="s">
        <v>18</v>
      </c>
      <c r="G13" s="26" t="s">
        <v>9</v>
      </c>
      <c r="H13" s="37" t="s">
        <v>10</v>
      </c>
      <c r="I13" s="38" t="s">
        <v>11</v>
      </c>
      <c r="J13" s="38" t="s">
        <v>12</v>
      </c>
      <c r="K13" s="37" t="s">
        <v>13</v>
      </c>
      <c r="L13" s="37" t="s">
        <v>14</v>
      </c>
      <c r="M13" s="37" t="s">
        <v>16</v>
      </c>
      <c r="N13" s="38" t="s">
        <v>19</v>
      </c>
      <c r="O13" s="38" t="s">
        <v>20</v>
      </c>
      <c r="P13" s="38" t="s">
        <v>34</v>
      </c>
      <c r="Q13" s="38" t="s">
        <v>21</v>
      </c>
      <c r="R13" s="38" t="s">
        <v>28</v>
      </c>
      <c r="S13" s="43" t="s">
        <v>27</v>
      </c>
    </row>
    <row r="14" spans="1:20" ht="15.75">
      <c r="A14" s="10">
        <f aca="true" t="shared" si="0" ref="A14:A38">S14</f>
        <v>30.35190615835777</v>
      </c>
      <c r="B14" s="10">
        <f aca="true" t="shared" si="1" ref="B14:B38">H14</f>
        <v>501</v>
      </c>
      <c r="C14" s="9">
        <f>VLOOKUP(B14,BPM!$A$2:$C$500,2,0)</f>
        <v>44</v>
      </c>
      <c r="D14" s="9">
        <f>VLOOKUP(B14,BPM!$A$2:$C$500,3,0)</f>
        <v>44</v>
      </c>
      <c r="E14" s="1"/>
      <c r="G14" s="26" t="s">
        <v>671</v>
      </c>
      <c r="H14" s="51">
        <v>501</v>
      </c>
      <c r="I14" s="51" t="s">
        <v>687</v>
      </c>
      <c r="J14" s="51" t="s">
        <v>666</v>
      </c>
      <c r="K14" s="50">
        <v>0.43402777777777773</v>
      </c>
      <c r="L14" s="50">
        <v>0.47716435185185185</v>
      </c>
      <c r="M14" s="50">
        <v>0.4842708333333334</v>
      </c>
      <c r="N14" s="44">
        <f aca="true" t="shared" si="2" ref="N14:N38">IF((HOUR(M14)*60+MINUTE(M14))-(HOUR(L14)*60+MINUTE(L14))&lt;3,3,(HOUR(M14)*60+MINUTE(M14))-(HOUR(L14)*60+MINUTE(L14)))</f>
        <v>10</v>
      </c>
      <c r="O14" s="44">
        <f aca="true" t="shared" si="3" ref="O14:O38">$C$2*60/((HOUR(L14)*60+MINUTE(L14))-(HOUR(K14)*60+MINUTE(K14)))</f>
        <v>9.67741935483871</v>
      </c>
      <c r="P14" s="44">
        <f aca="true" t="shared" si="4" ref="P14:P38">IF((HOUR(L14)*60+MINUTE(L14))-(HOUR(K14)*60+MINUTE(K14))&gt;(HOUR($E$3)*60+MINUTE($E$3)),"Elim",IF((HOUR(L14)*60+MINUTE(L14))-(HOUR(K14)*60+MINUTE(K14))&lt;(HOUR($E$2)*60+MINUTE($E$2)),VLOOKUP(-((HOUR(L14)*60+MINUTE(L14))-(HOUR(K14)*60+MINUTE(K14))-(HOUR($E$2)*60+MINUTE($E$2))),$G$2:$H$6,2,1),0))</f>
        <v>0</v>
      </c>
      <c r="Q14" s="38">
        <f aca="true" t="shared" si="5" ref="Q14:Q38">(C14+D14)/2</f>
        <v>44</v>
      </c>
      <c r="R14" s="38">
        <f aca="true" t="shared" si="6" ref="R14:R38">(O14*2-$C$4)*100/Q14</f>
        <v>30.35190615835777</v>
      </c>
      <c r="S14" s="45">
        <f aca="true" t="shared" si="7" ref="S14:S38">IF(OR(E14="X",P14="Elim"),0,R14-P14)</f>
        <v>30.35190615835777</v>
      </c>
      <c r="T14" s="46"/>
    </row>
    <row r="15" spans="1:20" ht="15.75">
      <c r="A15" s="10">
        <f t="shared" si="0"/>
        <v>30.35190615835777</v>
      </c>
      <c r="B15" s="10">
        <f t="shared" si="1"/>
        <v>502</v>
      </c>
      <c r="C15" s="9">
        <f>VLOOKUP(B15,BPM!$A$2:$C$500,2,0)</f>
        <v>44</v>
      </c>
      <c r="D15" s="9">
        <f>VLOOKUP(B15,BPM!$A$2:$C$500,3,0)</f>
        <v>44</v>
      </c>
      <c r="E15" s="1"/>
      <c r="G15" s="26" t="s">
        <v>671</v>
      </c>
      <c r="H15" s="54">
        <v>502</v>
      </c>
      <c r="I15" s="54" t="s">
        <v>688</v>
      </c>
      <c r="J15" s="54" t="s">
        <v>689</v>
      </c>
      <c r="K15" s="53">
        <v>0.43402777777777773</v>
      </c>
      <c r="L15" s="53">
        <v>0.47734953703703703</v>
      </c>
      <c r="M15" s="53">
        <v>0.48430555555555554</v>
      </c>
      <c r="N15" s="44">
        <f t="shared" si="2"/>
        <v>10</v>
      </c>
      <c r="O15" s="44">
        <f t="shared" si="3"/>
        <v>9.67741935483871</v>
      </c>
      <c r="P15" s="44">
        <f t="shared" si="4"/>
        <v>0</v>
      </c>
      <c r="Q15" s="38">
        <f t="shared" si="5"/>
        <v>44</v>
      </c>
      <c r="R15" s="38">
        <f t="shared" si="6"/>
        <v>30.35190615835777</v>
      </c>
      <c r="S15" s="45">
        <f t="shared" si="7"/>
        <v>30.35190615835777</v>
      </c>
      <c r="T15" s="46"/>
    </row>
    <row r="16" spans="1:20" ht="15.75" hidden="1">
      <c r="A16" s="10">
        <f t="shared" si="0"/>
        <v>0</v>
      </c>
      <c r="B16" s="10">
        <f t="shared" si="1"/>
        <v>0</v>
      </c>
      <c r="C16" s="9" t="e">
        <f>VLOOKUP(B16,BPM!$A$2:$C$500,2,0)</f>
        <v>#N/A</v>
      </c>
      <c r="D16" s="9" t="e">
        <f>VLOOKUP(B16,BPM!$A$2:$C$500,3,0)</f>
        <v>#N/A</v>
      </c>
      <c r="E16" s="1"/>
      <c r="G16" s="26"/>
      <c r="H16" s="27"/>
      <c r="I16" s="28"/>
      <c r="J16" s="28"/>
      <c r="K16" s="39"/>
      <c r="L16" s="39"/>
      <c r="M16" s="39"/>
      <c r="N16" s="44">
        <f t="shared" si="2"/>
        <v>3</v>
      </c>
      <c r="O16" s="44" t="e">
        <f t="shared" si="3"/>
        <v>#DIV/0!</v>
      </c>
      <c r="P16" s="44" t="str">
        <f t="shared" si="4"/>
        <v>Elim</v>
      </c>
      <c r="Q16" s="38" t="e">
        <f t="shared" si="5"/>
        <v>#N/A</v>
      </c>
      <c r="R16" s="38" t="e">
        <f t="shared" si="6"/>
        <v>#DIV/0!</v>
      </c>
      <c r="S16" s="45">
        <f t="shared" si="7"/>
        <v>0</v>
      </c>
      <c r="T16" s="46"/>
    </row>
    <row r="17" spans="1:20" ht="15.75" hidden="1">
      <c r="A17" s="10">
        <f t="shared" si="0"/>
        <v>0</v>
      </c>
      <c r="B17" s="10">
        <f t="shared" si="1"/>
        <v>0</v>
      </c>
      <c r="C17" s="9" t="e">
        <f>VLOOKUP(B17,BPM!$A$2:$C$500,2,0)</f>
        <v>#N/A</v>
      </c>
      <c r="D17" s="9" t="e">
        <f>VLOOKUP(B17,BPM!$A$2:$C$500,3,0)</f>
        <v>#N/A</v>
      </c>
      <c r="E17" s="1"/>
      <c r="G17" s="26"/>
      <c r="H17" s="27"/>
      <c r="I17" s="28"/>
      <c r="J17" s="28"/>
      <c r="K17" s="39"/>
      <c r="L17" s="39"/>
      <c r="M17" s="39"/>
      <c r="N17" s="44">
        <f t="shared" si="2"/>
        <v>3</v>
      </c>
      <c r="O17" s="44" t="e">
        <f t="shared" si="3"/>
        <v>#DIV/0!</v>
      </c>
      <c r="P17" s="44" t="str">
        <f t="shared" si="4"/>
        <v>Elim</v>
      </c>
      <c r="Q17" s="38" t="e">
        <f t="shared" si="5"/>
        <v>#N/A</v>
      </c>
      <c r="R17" s="38" t="e">
        <f t="shared" si="6"/>
        <v>#DIV/0!</v>
      </c>
      <c r="S17" s="45">
        <f t="shared" si="7"/>
        <v>0</v>
      </c>
      <c r="T17" s="46"/>
    </row>
    <row r="18" spans="1:20" ht="15.75" hidden="1">
      <c r="A18" s="10">
        <f t="shared" si="0"/>
        <v>0</v>
      </c>
      <c r="B18" s="10">
        <f t="shared" si="1"/>
        <v>0</v>
      </c>
      <c r="C18" s="9" t="e">
        <f>VLOOKUP(B18,BPM!$A$2:$C$500,2,0)</f>
        <v>#N/A</v>
      </c>
      <c r="D18" s="9" t="e">
        <f>VLOOKUP(B18,BPM!$A$2:$C$500,3,0)</f>
        <v>#N/A</v>
      </c>
      <c r="E18" s="1"/>
      <c r="G18" s="26"/>
      <c r="H18" s="27"/>
      <c r="I18" s="28"/>
      <c r="J18" s="28"/>
      <c r="K18" s="39"/>
      <c r="L18" s="39"/>
      <c r="M18" s="39"/>
      <c r="N18" s="44">
        <f t="shared" si="2"/>
        <v>3</v>
      </c>
      <c r="O18" s="44" t="e">
        <f t="shared" si="3"/>
        <v>#DIV/0!</v>
      </c>
      <c r="P18" s="44" t="str">
        <f t="shared" si="4"/>
        <v>Elim</v>
      </c>
      <c r="Q18" s="38" t="e">
        <f t="shared" si="5"/>
        <v>#N/A</v>
      </c>
      <c r="R18" s="38" t="e">
        <f t="shared" si="6"/>
        <v>#DIV/0!</v>
      </c>
      <c r="S18" s="45">
        <f t="shared" si="7"/>
        <v>0</v>
      </c>
      <c r="T18" s="46"/>
    </row>
    <row r="19" spans="1:20" ht="15.75" hidden="1">
      <c r="A19" s="10">
        <f t="shared" si="0"/>
        <v>0</v>
      </c>
      <c r="B19" s="10">
        <f t="shared" si="1"/>
        <v>0</v>
      </c>
      <c r="C19" s="9" t="e">
        <f>VLOOKUP(B19,BPM!$A$2:$C$500,2,0)</f>
        <v>#N/A</v>
      </c>
      <c r="D19" s="9" t="e">
        <f>VLOOKUP(B19,BPM!$A$2:$C$500,3,0)</f>
        <v>#N/A</v>
      </c>
      <c r="E19" s="1"/>
      <c r="G19" s="26"/>
      <c r="H19" s="27"/>
      <c r="I19" s="28"/>
      <c r="J19" s="28"/>
      <c r="K19" s="39"/>
      <c r="L19" s="39"/>
      <c r="M19" s="39"/>
      <c r="N19" s="44">
        <f t="shared" si="2"/>
        <v>3</v>
      </c>
      <c r="O19" s="44" t="e">
        <f t="shared" si="3"/>
        <v>#DIV/0!</v>
      </c>
      <c r="P19" s="44" t="str">
        <f t="shared" si="4"/>
        <v>Elim</v>
      </c>
      <c r="Q19" s="38" t="e">
        <f t="shared" si="5"/>
        <v>#N/A</v>
      </c>
      <c r="R19" s="38" t="e">
        <f t="shared" si="6"/>
        <v>#DIV/0!</v>
      </c>
      <c r="S19" s="45">
        <f t="shared" si="7"/>
        <v>0</v>
      </c>
      <c r="T19" s="46"/>
    </row>
    <row r="20" spans="1:20" ht="15.75" hidden="1">
      <c r="A20" s="10">
        <f t="shared" si="0"/>
        <v>0</v>
      </c>
      <c r="B20" s="10">
        <f t="shared" si="1"/>
        <v>0</v>
      </c>
      <c r="C20" s="9" t="e">
        <f>VLOOKUP(B20,BPM!$A$2:$C$500,2,0)</f>
        <v>#N/A</v>
      </c>
      <c r="D20" s="9" t="e">
        <f>VLOOKUP(B20,BPM!$A$2:$C$500,3,0)</f>
        <v>#N/A</v>
      </c>
      <c r="E20" s="1"/>
      <c r="G20" s="26"/>
      <c r="H20" s="27"/>
      <c r="I20" s="28"/>
      <c r="J20" s="28"/>
      <c r="K20" s="39"/>
      <c r="L20" s="39"/>
      <c r="M20" s="39"/>
      <c r="N20" s="44">
        <f t="shared" si="2"/>
        <v>3</v>
      </c>
      <c r="O20" s="44" t="e">
        <f t="shared" si="3"/>
        <v>#DIV/0!</v>
      </c>
      <c r="P20" s="44" t="str">
        <f t="shared" si="4"/>
        <v>Elim</v>
      </c>
      <c r="Q20" s="38" t="e">
        <f t="shared" si="5"/>
        <v>#N/A</v>
      </c>
      <c r="R20" s="38" t="e">
        <f t="shared" si="6"/>
        <v>#DIV/0!</v>
      </c>
      <c r="S20" s="45">
        <f t="shared" si="7"/>
        <v>0</v>
      </c>
      <c r="T20" s="46"/>
    </row>
    <row r="21" spans="1:20" ht="15.75" hidden="1">
      <c r="A21" s="10">
        <f t="shared" si="0"/>
        <v>0</v>
      </c>
      <c r="B21" s="10">
        <f t="shared" si="1"/>
        <v>0</v>
      </c>
      <c r="C21" s="9" t="e">
        <f>VLOOKUP(B21,BPM!$A$2:$C$500,2,0)</f>
        <v>#N/A</v>
      </c>
      <c r="D21" s="9" t="e">
        <f>VLOOKUP(B21,BPM!$A$2:$C$500,3,0)</f>
        <v>#N/A</v>
      </c>
      <c r="E21" s="1"/>
      <c r="G21" s="26"/>
      <c r="H21" s="27"/>
      <c r="I21" s="28"/>
      <c r="J21" s="28"/>
      <c r="K21" s="39"/>
      <c r="L21" s="39"/>
      <c r="M21" s="39"/>
      <c r="N21" s="44">
        <f t="shared" si="2"/>
        <v>3</v>
      </c>
      <c r="O21" s="44" t="e">
        <f t="shared" si="3"/>
        <v>#DIV/0!</v>
      </c>
      <c r="P21" s="44" t="str">
        <f t="shared" si="4"/>
        <v>Elim</v>
      </c>
      <c r="Q21" s="38" t="e">
        <f t="shared" si="5"/>
        <v>#N/A</v>
      </c>
      <c r="R21" s="38" t="e">
        <f t="shared" si="6"/>
        <v>#DIV/0!</v>
      </c>
      <c r="S21" s="45">
        <f t="shared" si="7"/>
        <v>0</v>
      </c>
      <c r="T21" s="46"/>
    </row>
    <row r="22" spans="1:20" ht="15.75" hidden="1">
      <c r="A22" s="10">
        <f t="shared" si="0"/>
        <v>0</v>
      </c>
      <c r="B22" s="10">
        <f t="shared" si="1"/>
        <v>0</v>
      </c>
      <c r="C22" s="9" t="e">
        <f>VLOOKUP(B22,BPM!$A$2:$C$500,2,0)</f>
        <v>#N/A</v>
      </c>
      <c r="D22" s="9" t="e">
        <f>VLOOKUP(B22,BPM!$A$2:$C$500,3,0)</f>
        <v>#N/A</v>
      </c>
      <c r="E22" s="1"/>
      <c r="G22" s="26"/>
      <c r="H22" s="27"/>
      <c r="I22" s="28"/>
      <c r="J22" s="28"/>
      <c r="K22" s="39"/>
      <c r="L22" s="39"/>
      <c r="M22" s="39"/>
      <c r="N22" s="44">
        <f t="shared" si="2"/>
        <v>3</v>
      </c>
      <c r="O22" s="44" t="e">
        <f t="shared" si="3"/>
        <v>#DIV/0!</v>
      </c>
      <c r="P22" s="44" t="str">
        <f t="shared" si="4"/>
        <v>Elim</v>
      </c>
      <c r="Q22" s="38" t="e">
        <f t="shared" si="5"/>
        <v>#N/A</v>
      </c>
      <c r="R22" s="38" t="e">
        <f t="shared" si="6"/>
        <v>#DIV/0!</v>
      </c>
      <c r="S22" s="45">
        <f t="shared" si="7"/>
        <v>0</v>
      </c>
      <c r="T22" s="46"/>
    </row>
    <row r="23" spans="1:20" ht="15.75" hidden="1">
      <c r="A23" s="10">
        <f t="shared" si="0"/>
        <v>0</v>
      </c>
      <c r="B23" s="10">
        <f t="shared" si="1"/>
        <v>0</v>
      </c>
      <c r="C23" s="9" t="e">
        <f>VLOOKUP(B23,BPM!$A$2:$C$500,2,0)</f>
        <v>#N/A</v>
      </c>
      <c r="D23" s="9" t="e">
        <f>VLOOKUP(B23,BPM!$A$2:$C$500,3,0)</f>
        <v>#N/A</v>
      </c>
      <c r="E23" s="1"/>
      <c r="G23" s="26"/>
      <c r="H23" s="27"/>
      <c r="I23" s="28"/>
      <c r="J23" s="28"/>
      <c r="K23" s="39"/>
      <c r="L23" s="39"/>
      <c r="M23" s="39"/>
      <c r="N23" s="44">
        <f t="shared" si="2"/>
        <v>3</v>
      </c>
      <c r="O23" s="44" t="e">
        <f t="shared" si="3"/>
        <v>#DIV/0!</v>
      </c>
      <c r="P23" s="44" t="str">
        <f t="shared" si="4"/>
        <v>Elim</v>
      </c>
      <c r="Q23" s="38" t="e">
        <f t="shared" si="5"/>
        <v>#N/A</v>
      </c>
      <c r="R23" s="38" t="e">
        <f t="shared" si="6"/>
        <v>#DIV/0!</v>
      </c>
      <c r="S23" s="45">
        <f t="shared" si="7"/>
        <v>0</v>
      </c>
      <c r="T23" s="46"/>
    </row>
    <row r="24" spans="1:20" ht="15.75" hidden="1">
      <c r="A24" s="10">
        <f t="shared" si="0"/>
        <v>0</v>
      </c>
      <c r="B24" s="10">
        <f t="shared" si="1"/>
        <v>0</v>
      </c>
      <c r="C24" s="9" t="e">
        <f>VLOOKUP(B24,BPM!$A$2:$C$500,2,0)</f>
        <v>#N/A</v>
      </c>
      <c r="D24" s="9" t="e">
        <f>VLOOKUP(B24,BPM!$A$2:$C$500,3,0)</f>
        <v>#N/A</v>
      </c>
      <c r="E24" s="1"/>
      <c r="G24" s="26"/>
      <c r="H24" s="27"/>
      <c r="I24" s="28"/>
      <c r="J24" s="28"/>
      <c r="K24" s="39"/>
      <c r="L24" s="39"/>
      <c r="M24" s="39"/>
      <c r="N24" s="44">
        <f t="shared" si="2"/>
        <v>3</v>
      </c>
      <c r="O24" s="44" t="e">
        <f t="shared" si="3"/>
        <v>#DIV/0!</v>
      </c>
      <c r="P24" s="44" t="str">
        <f t="shared" si="4"/>
        <v>Elim</v>
      </c>
      <c r="Q24" s="38" t="e">
        <f t="shared" si="5"/>
        <v>#N/A</v>
      </c>
      <c r="R24" s="38" t="e">
        <f t="shared" si="6"/>
        <v>#DIV/0!</v>
      </c>
      <c r="S24" s="45">
        <f t="shared" si="7"/>
        <v>0</v>
      </c>
      <c r="T24" s="46"/>
    </row>
    <row r="25" spans="1:20" ht="15.75" hidden="1">
      <c r="A25" s="10">
        <f t="shared" si="0"/>
        <v>0</v>
      </c>
      <c r="B25" s="10">
        <f t="shared" si="1"/>
        <v>0</v>
      </c>
      <c r="C25" s="9" t="e">
        <f>VLOOKUP(B25,BPM!$A$2:$C$500,2,0)</f>
        <v>#N/A</v>
      </c>
      <c r="D25" s="9" t="e">
        <f>VLOOKUP(B25,BPM!$A$2:$C$500,3,0)</f>
        <v>#N/A</v>
      </c>
      <c r="E25" s="1"/>
      <c r="G25" s="26"/>
      <c r="H25" s="27"/>
      <c r="I25" s="28"/>
      <c r="J25" s="28"/>
      <c r="K25" s="39"/>
      <c r="L25" s="39"/>
      <c r="M25" s="39"/>
      <c r="N25" s="44">
        <f t="shared" si="2"/>
        <v>3</v>
      </c>
      <c r="O25" s="44" t="e">
        <f t="shared" si="3"/>
        <v>#DIV/0!</v>
      </c>
      <c r="P25" s="44" t="str">
        <f t="shared" si="4"/>
        <v>Elim</v>
      </c>
      <c r="Q25" s="38" t="e">
        <f t="shared" si="5"/>
        <v>#N/A</v>
      </c>
      <c r="R25" s="38" t="e">
        <f t="shared" si="6"/>
        <v>#DIV/0!</v>
      </c>
      <c r="S25" s="45">
        <f t="shared" si="7"/>
        <v>0</v>
      </c>
      <c r="T25" s="46"/>
    </row>
    <row r="26" spans="1:20" ht="15.75" hidden="1">
      <c r="A26" s="10">
        <f t="shared" si="0"/>
        <v>0</v>
      </c>
      <c r="B26" s="10">
        <f t="shared" si="1"/>
        <v>0</v>
      </c>
      <c r="C26" s="9" t="e">
        <f>VLOOKUP(B26,BPM!$A$2:$C$500,2,0)</f>
        <v>#N/A</v>
      </c>
      <c r="D26" s="9" t="e">
        <f>VLOOKUP(B26,BPM!$A$2:$C$500,3,0)</f>
        <v>#N/A</v>
      </c>
      <c r="E26" s="1"/>
      <c r="G26" s="26"/>
      <c r="H26" s="27"/>
      <c r="I26" s="28"/>
      <c r="J26" s="28"/>
      <c r="K26" s="39"/>
      <c r="L26" s="39"/>
      <c r="M26" s="39"/>
      <c r="N26" s="44">
        <f t="shared" si="2"/>
        <v>3</v>
      </c>
      <c r="O26" s="44" t="e">
        <f t="shared" si="3"/>
        <v>#DIV/0!</v>
      </c>
      <c r="P26" s="44" t="str">
        <f t="shared" si="4"/>
        <v>Elim</v>
      </c>
      <c r="Q26" s="38" t="e">
        <f t="shared" si="5"/>
        <v>#N/A</v>
      </c>
      <c r="R26" s="38" t="e">
        <f t="shared" si="6"/>
        <v>#DIV/0!</v>
      </c>
      <c r="S26" s="45">
        <f t="shared" si="7"/>
        <v>0</v>
      </c>
      <c r="T26" s="46"/>
    </row>
    <row r="27" spans="1:20" ht="15.75" hidden="1">
      <c r="A27" s="10">
        <f t="shared" si="0"/>
        <v>0</v>
      </c>
      <c r="B27" s="10">
        <f t="shared" si="1"/>
        <v>0</v>
      </c>
      <c r="C27" s="9" t="e">
        <f>VLOOKUP(B27,BPM!$A$2:$C$500,2,0)</f>
        <v>#N/A</v>
      </c>
      <c r="D27" s="9" t="e">
        <f>VLOOKUP(B27,BPM!$A$2:$C$500,3,0)</f>
        <v>#N/A</v>
      </c>
      <c r="E27" s="1"/>
      <c r="G27" s="26"/>
      <c r="H27" s="27"/>
      <c r="I27" s="28"/>
      <c r="J27" s="28"/>
      <c r="K27" s="39"/>
      <c r="L27" s="39"/>
      <c r="M27" s="39"/>
      <c r="N27" s="44">
        <f t="shared" si="2"/>
        <v>3</v>
      </c>
      <c r="O27" s="44" t="e">
        <f t="shared" si="3"/>
        <v>#DIV/0!</v>
      </c>
      <c r="P27" s="44" t="str">
        <f t="shared" si="4"/>
        <v>Elim</v>
      </c>
      <c r="Q27" s="38" t="e">
        <f t="shared" si="5"/>
        <v>#N/A</v>
      </c>
      <c r="R27" s="38" t="e">
        <f t="shared" si="6"/>
        <v>#DIV/0!</v>
      </c>
      <c r="S27" s="45">
        <f t="shared" si="7"/>
        <v>0</v>
      </c>
      <c r="T27" s="46"/>
    </row>
    <row r="28" spans="1:19" ht="15.75" hidden="1">
      <c r="A28" s="10">
        <f t="shared" si="0"/>
        <v>0</v>
      </c>
      <c r="B28" s="10">
        <f t="shared" si="1"/>
        <v>0</v>
      </c>
      <c r="C28" s="9" t="e">
        <f>VLOOKUP(B28,BPM!$A$2:$C$500,2,0)</f>
        <v>#N/A</v>
      </c>
      <c r="D28" s="9" t="e">
        <f>VLOOKUP(B28,BPM!$A$2:$C$500,3,0)</f>
        <v>#N/A</v>
      </c>
      <c r="E28" s="1"/>
      <c r="G28" s="26"/>
      <c r="H28" s="27"/>
      <c r="I28" s="28"/>
      <c r="J28" s="28"/>
      <c r="K28" s="39"/>
      <c r="L28" s="39"/>
      <c r="M28" s="39"/>
      <c r="N28" s="44">
        <f t="shared" si="2"/>
        <v>3</v>
      </c>
      <c r="O28" s="44" t="e">
        <f t="shared" si="3"/>
        <v>#DIV/0!</v>
      </c>
      <c r="P28" s="44" t="str">
        <f t="shared" si="4"/>
        <v>Elim</v>
      </c>
      <c r="Q28" s="38" t="e">
        <f t="shared" si="5"/>
        <v>#N/A</v>
      </c>
      <c r="R28" s="38" t="e">
        <f t="shared" si="6"/>
        <v>#DIV/0!</v>
      </c>
      <c r="S28" s="45">
        <f t="shared" si="7"/>
        <v>0</v>
      </c>
    </row>
    <row r="29" spans="1:19" ht="15.75" hidden="1">
      <c r="A29" s="10">
        <f t="shared" si="0"/>
        <v>0</v>
      </c>
      <c r="B29" s="10">
        <f t="shared" si="1"/>
        <v>0</v>
      </c>
      <c r="C29" s="9" t="e">
        <f>VLOOKUP(B29,BPM!$A$2:$C$500,2,0)</f>
        <v>#N/A</v>
      </c>
      <c r="D29" s="9" t="e">
        <f>VLOOKUP(B29,BPM!$A$2:$C$500,3,0)</f>
        <v>#N/A</v>
      </c>
      <c r="E29" s="1"/>
      <c r="G29" s="26"/>
      <c r="H29" s="27"/>
      <c r="I29" s="28"/>
      <c r="J29" s="28"/>
      <c r="K29" s="39"/>
      <c r="L29" s="39"/>
      <c r="M29" s="39"/>
      <c r="N29" s="44">
        <f t="shared" si="2"/>
        <v>3</v>
      </c>
      <c r="O29" s="44" t="e">
        <f t="shared" si="3"/>
        <v>#DIV/0!</v>
      </c>
      <c r="P29" s="44" t="str">
        <f t="shared" si="4"/>
        <v>Elim</v>
      </c>
      <c r="Q29" s="38" t="e">
        <f t="shared" si="5"/>
        <v>#N/A</v>
      </c>
      <c r="R29" s="38" t="e">
        <f t="shared" si="6"/>
        <v>#DIV/0!</v>
      </c>
      <c r="S29" s="45">
        <f t="shared" si="7"/>
        <v>0</v>
      </c>
    </row>
    <row r="30" spans="1:19" ht="15.75" hidden="1">
      <c r="A30" s="10">
        <f t="shared" si="0"/>
        <v>0</v>
      </c>
      <c r="B30" s="10">
        <f t="shared" si="1"/>
        <v>0</v>
      </c>
      <c r="C30" s="9" t="e">
        <f>VLOOKUP(B30,BPM!$A$2:$C$500,2,0)</f>
        <v>#N/A</v>
      </c>
      <c r="D30" s="9" t="e">
        <f>VLOOKUP(B30,BPM!$A$2:$C$500,3,0)</f>
        <v>#N/A</v>
      </c>
      <c r="E30" s="1"/>
      <c r="G30" s="26"/>
      <c r="H30" s="27"/>
      <c r="I30" s="28"/>
      <c r="J30" s="28"/>
      <c r="K30" s="39"/>
      <c r="L30" s="39"/>
      <c r="M30" s="39"/>
      <c r="N30" s="44">
        <f t="shared" si="2"/>
        <v>3</v>
      </c>
      <c r="O30" s="44" t="e">
        <f t="shared" si="3"/>
        <v>#DIV/0!</v>
      </c>
      <c r="P30" s="44" t="str">
        <f t="shared" si="4"/>
        <v>Elim</v>
      </c>
      <c r="Q30" s="38" t="e">
        <f t="shared" si="5"/>
        <v>#N/A</v>
      </c>
      <c r="R30" s="38" t="e">
        <f t="shared" si="6"/>
        <v>#DIV/0!</v>
      </c>
      <c r="S30" s="45">
        <f t="shared" si="7"/>
        <v>0</v>
      </c>
    </row>
    <row r="31" spans="1:19" ht="15.75" hidden="1">
      <c r="A31" s="10">
        <f t="shared" si="0"/>
        <v>0</v>
      </c>
      <c r="B31" s="10">
        <f t="shared" si="1"/>
        <v>0</v>
      </c>
      <c r="C31" s="9" t="e">
        <f>VLOOKUP(B31,BPM!$A$2:$C$500,2,0)</f>
        <v>#N/A</v>
      </c>
      <c r="D31" s="9" t="e">
        <f>VLOOKUP(B31,BPM!$A$2:$C$500,3,0)</f>
        <v>#N/A</v>
      </c>
      <c r="E31" s="1"/>
      <c r="G31" s="26"/>
      <c r="H31" s="27"/>
      <c r="I31" s="28"/>
      <c r="J31" s="28"/>
      <c r="K31" s="39"/>
      <c r="L31" s="39"/>
      <c r="M31" s="39"/>
      <c r="N31" s="44">
        <f t="shared" si="2"/>
        <v>3</v>
      </c>
      <c r="O31" s="44" t="e">
        <f t="shared" si="3"/>
        <v>#DIV/0!</v>
      </c>
      <c r="P31" s="44" t="str">
        <f t="shared" si="4"/>
        <v>Elim</v>
      </c>
      <c r="Q31" s="38" t="e">
        <f t="shared" si="5"/>
        <v>#N/A</v>
      </c>
      <c r="R31" s="38" t="e">
        <f t="shared" si="6"/>
        <v>#DIV/0!</v>
      </c>
      <c r="S31" s="45">
        <f t="shared" si="7"/>
        <v>0</v>
      </c>
    </row>
    <row r="32" spans="1:19" ht="15.75" hidden="1">
      <c r="A32" s="10">
        <f t="shared" si="0"/>
        <v>0</v>
      </c>
      <c r="B32" s="10">
        <f t="shared" si="1"/>
        <v>0</v>
      </c>
      <c r="C32" s="9" t="e">
        <f>VLOOKUP(B32,BPM!$A$2:$C$500,2,0)</f>
        <v>#N/A</v>
      </c>
      <c r="D32" s="9" t="e">
        <f>VLOOKUP(B32,BPM!$A$2:$C$500,3,0)</f>
        <v>#N/A</v>
      </c>
      <c r="E32" s="1"/>
      <c r="G32" s="26"/>
      <c r="H32" s="27"/>
      <c r="I32" s="28"/>
      <c r="J32" s="28"/>
      <c r="K32" s="39"/>
      <c r="L32" s="39"/>
      <c r="M32" s="39"/>
      <c r="N32" s="44">
        <f t="shared" si="2"/>
        <v>3</v>
      </c>
      <c r="O32" s="44" t="e">
        <f t="shared" si="3"/>
        <v>#DIV/0!</v>
      </c>
      <c r="P32" s="44" t="str">
        <f t="shared" si="4"/>
        <v>Elim</v>
      </c>
      <c r="Q32" s="38" t="e">
        <f t="shared" si="5"/>
        <v>#N/A</v>
      </c>
      <c r="R32" s="38" t="e">
        <f t="shared" si="6"/>
        <v>#DIV/0!</v>
      </c>
      <c r="S32" s="45">
        <f t="shared" si="7"/>
        <v>0</v>
      </c>
    </row>
    <row r="33" spans="1:19" ht="15.75" hidden="1">
      <c r="A33" s="10">
        <f t="shared" si="0"/>
        <v>0</v>
      </c>
      <c r="B33" s="10">
        <f t="shared" si="1"/>
        <v>0</v>
      </c>
      <c r="C33" s="9" t="e">
        <f>VLOOKUP(B33,BPM!$A$2:$C$500,2,0)</f>
        <v>#N/A</v>
      </c>
      <c r="D33" s="9" t="e">
        <f>VLOOKUP(B33,BPM!$A$2:$C$500,3,0)</f>
        <v>#N/A</v>
      </c>
      <c r="E33" s="1"/>
      <c r="G33" s="26"/>
      <c r="H33" s="27"/>
      <c r="I33" s="28"/>
      <c r="J33" s="28"/>
      <c r="K33" s="39"/>
      <c r="L33" s="39"/>
      <c r="M33" s="39"/>
      <c r="N33" s="44">
        <f t="shared" si="2"/>
        <v>3</v>
      </c>
      <c r="O33" s="44" t="e">
        <f t="shared" si="3"/>
        <v>#DIV/0!</v>
      </c>
      <c r="P33" s="44" t="str">
        <f t="shared" si="4"/>
        <v>Elim</v>
      </c>
      <c r="Q33" s="38" t="e">
        <f t="shared" si="5"/>
        <v>#N/A</v>
      </c>
      <c r="R33" s="38" t="e">
        <f t="shared" si="6"/>
        <v>#DIV/0!</v>
      </c>
      <c r="S33" s="45">
        <f t="shared" si="7"/>
        <v>0</v>
      </c>
    </row>
    <row r="34" spans="1:19" ht="15.75" hidden="1">
      <c r="A34" s="10">
        <f t="shared" si="0"/>
        <v>0</v>
      </c>
      <c r="B34" s="10">
        <f t="shared" si="1"/>
        <v>0</v>
      </c>
      <c r="C34" s="9" t="e">
        <f>VLOOKUP(B34,BPM!$A$2:$C$500,2,0)</f>
        <v>#N/A</v>
      </c>
      <c r="D34" s="9" t="e">
        <f>VLOOKUP(B34,BPM!$A$2:$C$500,3,0)</f>
        <v>#N/A</v>
      </c>
      <c r="E34" s="1"/>
      <c r="G34" s="26"/>
      <c r="H34" s="27"/>
      <c r="I34" s="28"/>
      <c r="J34" s="28"/>
      <c r="K34" s="39"/>
      <c r="L34" s="39"/>
      <c r="M34" s="39"/>
      <c r="N34" s="44">
        <f t="shared" si="2"/>
        <v>3</v>
      </c>
      <c r="O34" s="44" t="e">
        <f t="shared" si="3"/>
        <v>#DIV/0!</v>
      </c>
      <c r="P34" s="44" t="str">
        <f t="shared" si="4"/>
        <v>Elim</v>
      </c>
      <c r="Q34" s="38" t="e">
        <f t="shared" si="5"/>
        <v>#N/A</v>
      </c>
      <c r="R34" s="38" t="e">
        <f t="shared" si="6"/>
        <v>#DIV/0!</v>
      </c>
      <c r="S34" s="45">
        <f t="shared" si="7"/>
        <v>0</v>
      </c>
    </row>
    <row r="35" spans="1:19" ht="15.75" hidden="1">
      <c r="A35" s="10">
        <f t="shared" si="0"/>
        <v>0</v>
      </c>
      <c r="B35" s="10">
        <f t="shared" si="1"/>
        <v>0</v>
      </c>
      <c r="C35" s="9" t="e">
        <f>VLOOKUP(B35,BPM!$A$2:$C$500,2,0)</f>
        <v>#N/A</v>
      </c>
      <c r="D35" s="9" t="e">
        <f>VLOOKUP(B35,BPM!$A$2:$C$500,3,0)</f>
        <v>#N/A</v>
      </c>
      <c r="E35" s="1"/>
      <c r="G35" s="26"/>
      <c r="H35" s="27"/>
      <c r="I35" s="28"/>
      <c r="J35" s="28"/>
      <c r="K35" s="39"/>
      <c r="L35" s="39"/>
      <c r="M35" s="39"/>
      <c r="N35" s="44">
        <f t="shared" si="2"/>
        <v>3</v>
      </c>
      <c r="O35" s="44" t="e">
        <f t="shared" si="3"/>
        <v>#DIV/0!</v>
      </c>
      <c r="P35" s="44" t="str">
        <f t="shared" si="4"/>
        <v>Elim</v>
      </c>
      <c r="Q35" s="38" t="e">
        <f t="shared" si="5"/>
        <v>#N/A</v>
      </c>
      <c r="R35" s="38" t="e">
        <f t="shared" si="6"/>
        <v>#DIV/0!</v>
      </c>
      <c r="S35" s="45">
        <f t="shared" si="7"/>
        <v>0</v>
      </c>
    </row>
    <row r="36" spans="1:19" ht="15.75" hidden="1">
      <c r="A36" s="10">
        <f t="shared" si="0"/>
        <v>0</v>
      </c>
      <c r="B36" s="10">
        <f t="shared" si="1"/>
        <v>0</v>
      </c>
      <c r="C36" s="9" t="e">
        <f>VLOOKUP(B36,BPM!$A$2:$C$500,2,0)</f>
        <v>#N/A</v>
      </c>
      <c r="D36" s="9" t="e">
        <f>VLOOKUP(B36,BPM!$A$2:$C$500,3,0)</f>
        <v>#N/A</v>
      </c>
      <c r="E36" s="1"/>
      <c r="G36" s="26"/>
      <c r="H36" s="27"/>
      <c r="I36" s="28"/>
      <c r="J36" s="28"/>
      <c r="K36" s="39"/>
      <c r="L36" s="39"/>
      <c r="M36" s="39"/>
      <c r="N36" s="44">
        <f t="shared" si="2"/>
        <v>3</v>
      </c>
      <c r="O36" s="44" t="e">
        <f t="shared" si="3"/>
        <v>#DIV/0!</v>
      </c>
      <c r="P36" s="44" t="str">
        <f t="shared" si="4"/>
        <v>Elim</v>
      </c>
      <c r="Q36" s="38" t="e">
        <f t="shared" si="5"/>
        <v>#N/A</v>
      </c>
      <c r="R36" s="38" t="e">
        <f t="shared" si="6"/>
        <v>#DIV/0!</v>
      </c>
      <c r="S36" s="45">
        <f t="shared" si="7"/>
        <v>0</v>
      </c>
    </row>
    <row r="37" spans="1:19" ht="15.75" hidden="1">
      <c r="A37" s="10">
        <f t="shared" si="0"/>
        <v>0</v>
      </c>
      <c r="B37" s="10">
        <f t="shared" si="1"/>
        <v>0</v>
      </c>
      <c r="C37" s="9" t="e">
        <f>VLOOKUP(B37,BPM!$A$2:$C$500,2,0)</f>
        <v>#N/A</v>
      </c>
      <c r="D37" s="9" t="e">
        <f>VLOOKUP(B37,BPM!$A$2:$C$500,3,0)</f>
        <v>#N/A</v>
      </c>
      <c r="E37" s="1"/>
      <c r="G37" s="26"/>
      <c r="H37" s="27"/>
      <c r="I37" s="28"/>
      <c r="J37" s="28"/>
      <c r="K37" s="39"/>
      <c r="L37" s="39"/>
      <c r="M37" s="39"/>
      <c r="N37" s="44">
        <f t="shared" si="2"/>
        <v>3</v>
      </c>
      <c r="O37" s="44" t="e">
        <f t="shared" si="3"/>
        <v>#DIV/0!</v>
      </c>
      <c r="P37" s="44" t="str">
        <f t="shared" si="4"/>
        <v>Elim</v>
      </c>
      <c r="Q37" s="38" t="e">
        <f t="shared" si="5"/>
        <v>#N/A</v>
      </c>
      <c r="R37" s="38" t="e">
        <f t="shared" si="6"/>
        <v>#DIV/0!</v>
      </c>
      <c r="S37" s="45">
        <f t="shared" si="7"/>
        <v>0</v>
      </c>
    </row>
    <row r="38" spans="1:19" ht="15.75" hidden="1">
      <c r="A38" s="10">
        <f t="shared" si="0"/>
        <v>0</v>
      </c>
      <c r="B38" s="10">
        <f t="shared" si="1"/>
        <v>0</v>
      </c>
      <c r="C38" s="9" t="e">
        <f>VLOOKUP(B38,BPM!$A$2:$C$500,2,0)</f>
        <v>#N/A</v>
      </c>
      <c r="D38" s="9" t="e">
        <f>VLOOKUP(B38,BPM!$A$2:$C$500,3,0)</f>
        <v>#N/A</v>
      </c>
      <c r="E38" s="1"/>
      <c r="G38" s="26"/>
      <c r="H38" s="27"/>
      <c r="I38" s="28"/>
      <c r="J38" s="28"/>
      <c r="K38" s="39"/>
      <c r="L38" s="39"/>
      <c r="M38" s="39"/>
      <c r="N38" s="44">
        <f t="shared" si="2"/>
        <v>3</v>
      </c>
      <c r="O38" s="44" t="e">
        <f t="shared" si="3"/>
        <v>#DIV/0!</v>
      </c>
      <c r="P38" s="44" t="str">
        <f t="shared" si="4"/>
        <v>Elim</v>
      </c>
      <c r="Q38" s="38" t="e">
        <f t="shared" si="5"/>
        <v>#N/A</v>
      </c>
      <c r="R38" s="38" t="e">
        <f t="shared" si="6"/>
        <v>#DIV/0!</v>
      </c>
      <c r="S38" s="45">
        <f t="shared" si="7"/>
        <v>0</v>
      </c>
    </row>
    <row r="39" spans="3:19" s="10" customFormat="1" ht="15.75" hidden="1">
      <c r="C39" s="9"/>
      <c r="D39" s="9"/>
      <c r="G39" s="40"/>
      <c r="H39" s="31"/>
      <c r="I39" s="32"/>
      <c r="J39" s="32"/>
      <c r="K39" s="31"/>
      <c r="L39" s="31"/>
      <c r="M39" s="31"/>
      <c r="N39" s="32"/>
      <c r="O39" s="32"/>
      <c r="P39" s="32"/>
      <c r="Q39" s="32"/>
      <c r="R39" s="32"/>
      <c r="S39" s="41"/>
    </row>
    <row r="40" spans="3:19" s="10" customFormat="1" ht="21" hidden="1">
      <c r="C40" s="9"/>
      <c r="D40" s="9"/>
      <c r="G40" s="40"/>
      <c r="H40" s="31"/>
      <c r="I40" s="36" t="s">
        <v>61</v>
      </c>
      <c r="J40" s="32"/>
      <c r="K40" s="31"/>
      <c r="L40" s="31"/>
      <c r="M40" s="31"/>
      <c r="N40" s="32"/>
      <c r="O40" s="32"/>
      <c r="P40" s="32"/>
      <c r="Q40" s="32"/>
      <c r="R40" s="32"/>
      <c r="S40" s="41"/>
    </row>
    <row r="41" spans="2:19" ht="15.75" hidden="1">
      <c r="B41" s="10" t="s">
        <v>4</v>
      </c>
      <c r="C41" s="9" t="s">
        <v>5</v>
      </c>
      <c r="D41" s="9" t="s">
        <v>6</v>
      </c>
      <c r="E41" t="s">
        <v>18</v>
      </c>
      <c r="G41" s="26" t="s">
        <v>9</v>
      </c>
      <c r="H41" s="37" t="s">
        <v>10</v>
      </c>
      <c r="I41" s="38" t="s">
        <v>11</v>
      </c>
      <c r="J41" s="38" t="s">
        <v>12</v>
      </c>
      <c r="K41" s="37" t="s">
        <v>13</v>
      </c>
      <c r="L41" s="37" t="s">
        <v>14</v>
      </c>
      <c r="M41" s="37" t="s">
        <v>16</v>
      </c>
      <c r="N41" s="38" t="s">
        <v>19</v>
      </c>
      <c r="O41" s="38" t="s">
        <v>20</v>
      </c>
      <c r="P41" s="38"/>
      <c r="Q41" s="38" t="s">
        <v>21</v>
      </c>
      <c r="R41" s="38" t="s">
        <v>28</v>
      </c>
      <c r="S41" s="43" t="s">
        <v>27</v>
      </c>
    </row>
    <row r="42" spans="1:19" ht="15.75" hidden="1">
      <c r="A42" s="10">
        <f>S42</f>
        <v>0</v>
      </c>
      <c r="B42" s="10">
        <f>H42</f>
        <v>0</v>
      </c>
      <c r="C42" s="9" t="e">
        <f>VLOOKUP(B42,BPM!$A$2:$C$500,2,0)</f>
        <v>#N/A</v>
      </c>
      <c r="D42" s="9" t="e">
        <f>VLOOKUP(B42,BPM!$A$2:$C$500,3,0)</f>
        <v>#N/A</v>
      </c>
      <c r="E42" s="1"/>
      <c r="G42" s="26"/>
      <c r="H42" s="27"/>
      <c r="I42" s="28"/>
      <c r="J42" s="28"/>
      <c r="K42" s="39"/>
      <c r="L42" s="39"/>
      <c r="M42" s="39"/>
      <c r="N42" s="44">
        <f>IF((HOUR(M42)*60+MINUTE(M42))-(HOUR(L42)*60+MINUTE(L42))&lt;3,3,(HOUR(M42)*60+MINUTE(M42))-(HOUR(L42)*60+MINUTE(L42)))</f>
        <v>3</v>
      </c>
      <c r="O42" s="44" t="e">
        <f>$C$2*60/((HOUR(L42)*60+MINUTE(L42))-(HOUR(K42)*60+MINUTE(K42)))</f>
        <v>#DIV/0!</v>
      </c>
      <c r="P42" s="44"/>
      <c r="Q42" s="38" t="e">
        <f>(C42+D42)/2</f>
        <v>#N/A</v>
      </c>
      <c r="R42" s="38">
        <f>IF(((HOUR(L42)*60+MINUTE(L42))-(HOUR(K42)*60+MINUTE(K42)))&lt;INT($C$2*60/$C$3),0,(O42*2-$C$4)*100/(Q42))</f>
        <v>0</v>
      </c>
      <c r="S42" s="45">
        <f>IF(E42="X",0,R42)</f>
        <v>0</v>
      </c>
    </row>
    <row r="43" spans="1:19" ht="15.75" hidden="1">
      <c r="A43" s="10">
        <f aca="true" t="shared" si="8" ref="A43:A57">S43</f>
        <v>0</v>
      </c>
      <c r="B43" s="10">
        <f aca="true" t="shared" si="9" ref="B43:B57">H43</f>
        <v>0</v>
      </c>
      <c r="C43" s="9" t="e">
        <f>VLOOKUP(B43,BPM!$A$2:$C$500,2,0)</f>
        <v>#N/A</v>
      </c>
      <c r="D43" s="9" t="e">
        <f>VLOOKUP(B43,BPM!$A$2:$C$500,3,0)</f>
        <v>#N/A</v>
      </c>
      <c r="E43" s="1"/>
      <c r="G43" s="26"/>
      <c r="H43" s="27"/>
      <c r="I43" s="28"/>
      <c r="J43" s="28"/>
      <c r="K43" s="39"/>
      <c r="L43" s="39"/>
      <c r="M43" s="39"/>
      <c r="N43" s="44">
        <f aca="true" t="shared" si="10" ref="N43:N57">IF((HOUR(M43)*60+MINUTE(M43))-(HOUR(L43)*60+MINUTE(L43))&lt;3,3,(HOUR(M43)*60+MINUTE(M43))-(HOUR(L43)*60+MINUTE(L43)))</f>
        <v>3</v>
      </c>
      <c r="O43" s="44" t="e">
        <f aca="true" t="shared" si="11" ref="O43:O57">$C$2*60/((HOUR(L43)*60+MINUTE(L43))-(HOUR(K43)*60+MINUTE(K43)))</f>
        <v>#DIV/0!</v>
      </c>
      <c r="P43" s="44"/>
      <c r="Q43" s="38" t="e">
        <f aca="true" t="shared" si="12" ref="Q43:Q57">(C43+D43)/2</f>
        <v>#N/A</v>
      </c>
      <c r="R43" s="38">
        <f aca="true" t="shared" si="13" ref="R43:R57">IF(((HOUR(L43)*60+MINUTE(L43))-(HOUR(K43)*60+MINUTE(K43)))&lt;INT($C$2*60/$C$3),0,(O43*2-$C$4)*100/(Q43))</f>
        <v>0</v>
      </c>
      <c r="S43" s="45">
        <f aca="true" t="shared" si="14" ref="S43:S57">IF(E43="X",0,R43)</f>
        <v>0</v>
      </c>
    </row>
    <row r="44" spans="1:19" ht="15.75" hidden="1">
      <c r="A44" s="10">
        <f t="shared" si="8"/>
        <v>0</v>
      </c>
      <c r="B44" s="10">
        <f t="shared" si="9"/>
        <v>0</v>
      </c>
      <c r="C44" s="9" t="e">
        <f>VLOOKUP(B44,BPM!$A$2:$C$500,2,0)</f>
        <v>#N/A</v>
      </c>
      <c r="D44" s="9" t="e">
        <f>VLOOKUP(B44,BPM!$A$2:$C$500,3,0)</f>
        <v>#N/A</v>
      </c>
      <c r="E44" s="1"/>
      <c r="G44" s="26"/>
      <c r="H44" s="27"/>
      <c r="I44" s="28"/>
      <c r="J44" s="28"/>
      <c r="K44" s="39"/>
      <c r="L44" s="39"/>
      <c r="M44" s="39"/>
      <c r="N44" s="44">
        <f t="shared" si="10"/>
        <v>3</v>
      </c>
      <c r="O44" s="44" t="e">
        <f t="shared" si="11"/>
        <v>#DIV/0!</v>
      </c>
      <c r="P44" s="44"/>
      <c r="Q44" s="38" t="e">
        <f t="shared" si="12"/>
        <v>#N/A</v>
      </c>
      <c r="R44" s="38">
        <f t="shared" si="13"/>
        <v>0</v>
      </c>
      <c r="S44" s="45">
        <f t="shared" si="14"/>
        <v>0</v>
      </c>
    </row>
    <row r="45" spans="1:19" ht="15.75" hidden="1">
      <c r="A45" s="10">
        <f t="shared" si="8"/>
        <v>0</v>
      </c>
      <c r="B45" s="10">
        <f t="shared" si="9"/>
        <v>0</v>
      </c>
      <c r="C45" s="9" t="e">
        <f>VLOOKUP(B45,BPM!$A$2:$C$500,2,0)</f>
        <v>#N/A</v>
      </c>
      <c r="D45" s="9" t="e">
        <f>VLOOKUP(B45,BPM!$A$2:$C$500,3,0)</f>
        <v>#N/A</v>
      </c>
      <c r="E45" s="1"/>
      <c r="G45" s="26"/>
      <c r="H45" s="27"/>
      <c r="I45" s="28"/>
      <c r="J45" s="28"/>
      <c r="K45" s="39"/>
      <c r="L45" s="39"/>
      <c r="M45" s="39"/>
      <c r="N45" s="44">
        <f t="shared" si="10"/>
        <v>3</v>
      </c>
      <c r="O45" s="44" t="e">
        <f t="shared" si="11"/>
        <v>#DIV/0!</v>
      </c>
      <c r="P45" s="44"/>
      <c r="Q45" s="38" t="e">
        <f t="shared" si="12"/>
        <v>#N/A</v>
      </c>
      <c r="R45" s="38">
        <f t="shared" si="13"/>
        <v>0</v>
      </c>
      <c r="S45" s="45">
        <f t="shared" si="14"/>
        <v>0</v>
      </c>
    </row>
    <row r="46" spans="1:19" ht="15.75" hidden="1">
      <c r="A46" s="10">
        <f t="shared" si="8"/>
        <v>0</v>
      </c>
      <c r="B46" s="10">
        <f t="shared" si="9"/>
        <v>0</v>
      </c>
      <c r="C46" s="9" t="e">
        <f>VLOOKUP(B46,BPM!$A$2:$C$500,2,0)</f>
        <v>#N/A</v>
      </c>
      <c r="D46" s="9" t="e">
        <f>VLOOKUP(B46,BPM!$A$2:$C$500,3,0)</f>
        <v>#N/A</v>
      </c>
      <c r="E46" s="1"/>
      <c r="G46" s="26"/>
      <c r="H46" s="27"/>
      <c r="I46" s="28"/>
      <c r="J46" s="28"/>
      <c r="K46" s="39"/>
      <c r="L46" s="39"/>
      <c r="M46" s="39"/>
      <c r="N46" s="44">
        <f t="shared" si="10"/>
        <v>3</v>
      </c>
      <c r="O46" s="44" t="e">
        <f t="shared" si="11"/>
        <v>#DIV/0!</v>
      </c>
      <c r="P46" s="44"/>
      <c r="Q46" s="38" t="e">
        <f t="shared" si="12"/>
        <v>#N/A</v>
      </c>
      <c r="R46" s="38">
        <f t="shared" si="13"/>
        <v>0</v>
      </c>
      <c r="S46" s="45">
        <f t="shared" si="14"/>
        <v>0</v>
      </c>
    </row>
    <row r="47" spans="1:19" ht="15.75" hidden="1">
      <c r="A47" s="10">
        <f t="shared" si="8"/>
        <v>0</v>
      </c>
      <c r="B47" s="10">
        <f t="shared" si="9"/>
        <v>0</v>
      </c>
      <c r="C47" s="9" t="e">
        <f>VLOOKUP(B47,BPM!$A$2:$C$500,2,0)</f>
        <v>#N/A</v>
      </c>
      <c r="D47" s="9" t="e">
        <f>VLOOKUP(B47,BPM!$A$2:$C$500,3,0)</f>
        <v>#N/A</v>
      </c>
      <c r="E47" s="1"/>
      <c r="G47" s="26"/>
      <c r="H47" s="27"/>
      <c r="I47" s="28"/>
      <c r="J47" s="28"/>
      <c r="K47" s="39"/>
      <c r="L47" s="39"/>
      <c r="M47" s="39"/>
      <c r="N47" s="44">
        <f t="shared" si="10"/>
        <v>3</v>
      </c>
      <c r="O47" s="44" t="e">
        <f t="shared" si="11"/>
        <v>#DIV/0!</v>
      </c>
      <c r="P47" s="44"/>
      <c r="Q47" s="38" t="e">
        <f t="shared" si="12"/>
        <v>#N/A</v>
      </c>
      <c r="R47" s="38">
        <f t="shared" si="13"/>
        <v>0</v>
      </c>
      <c r="S47" s="45">
        <f t="shared" si="14"/>
        <v>0</v>
      </c>
    </row>
    <row r="48" spans="1:19" ht="15.75" hidden="1">
      <c r="A48" s="10">
        <f t="shared" si="8"/>
        <v>0</v>
      </c>
      <c r="B48" s="10">
        <f t="shared" si="9"/>
        <v>0</v>
      </c>
      <c r="C48" s="9" t="e">
        <f>VLOOKUP(B48,BPM!$A$2:$C$500,2,0)</f>
        <v>#N/A</v>
      </c>
      <c r="D48" s="9" t="e">
        <f>VLOOKUP(B48,BPM!$A$2:$C$500,3,0)</f>
        <v>#N/A</v>
      </c>
      <c r="E48" s="1"/>
      <c r="G48" s="26"/>
      <c r="H48" s="27"/>
      <c r="I48" s="28"/>
      <c r="J48" s="28"/>
      <c r="K48" s="39"/>
      <c r="L48" s="39"/>
      <c r="M48" s="39"/>
      <c r="N48" s="44">
        <f t="shared" si="10"/>
        <v>3</v>
      </c>
      <c r="O48" s="44" t="e">
        <f t="shared" si="11"/>
        <v>#DIV/0!</v>
      </c>
      <c r="P48" s="44"/>
      <c r="Q48" s="38" t="e">
        <f t="shared" si="12"/>
        <v>#N/A</v>
      </c>
      <c r="R48" s="38">
        <f t="shared" si="13"/>
        <v>0</v>
      </c>
      <c r="S48" s="45">
        <f t="shared" si="14"/>
        <v>0</v>
      </c>
    </row>
    <row r="49" spans="1:19" ht="15.75" hidden="1">
      <c r="A49" s="10">
        <f t="shared" si="8"/>
        <v>0</v>
      </c>
      <c r="B49" s="10">
        <f t="shared" si="9"/>
        <v>0</v>
      </c>
      <c r="C49" s="9" t="e">
        <f>VLOOKUP(B49,BPM!$A$2:$C$500,2,0)</f>
        <v>#N/A</v>
      </c>
      <c r="D49" s="9" t="e">
        <f>VLOOKUP(B49,BPM!$A$2:$C$500,3,0)</f>
        <v>#N/A</v>
      </c>
      <c r="E49" s="1"/>
      <c r="G49" s="26"/>
      <c r="H49" s="27"/>
      <c r="I49" s="28"/>
      <c r="J49" s="28"/>
      <c r="K49" s="39"/>
      <c r="L49" s="39"/>
      <c r="M49" s="39"/>
      <c r="N49" s="44">
        <f t="shared" si="10"/>
        <v>3</v>
      </c>
      <c r="O49" s="44" t="e">
        <f t="shared" si="11"/>
        <v>#DIV/0!</v>
      </c>
      <c r="P49" s="44"/>
      <c r="Q49" s="38" t="e">
        <f t="shared" si="12"/>
        <v>#N/A</v>
      </c>
      <c r="R49" s="38">
        <f t="shared" si="13"/>
        <v>0</v>
      </c>
      <c r="S49" s="45">
        <f t="shared" si="14"/>
        <v>0</v>
      </c>
    </row>
    <row r="50" spans="1:19" ht="15.75" hidden="1">
      <c r="A50" s="10">
        <f t="shared" si="8"/>
        <v>0</v>
      </c>
      <c r="B50" s="10">
        <f t="shared" si="9"/>
        <v>0</v>
      </c>
      <c r="C50" s="9" t="e">
        <f>VLOOKUP(B50,BPM!$A$2:$C$500,2,0)</f>
        <v>#N/A</v>
      </c>
      <c r="D50" s="9" t="e">
        <f>VLOOKUP(B50,BPM!$A$2:$C$500,3,0)</f>
        <v>#N/A</v>
      </c>
      <c r="E50" s="1"/>
      <c r="G50" s="26"/>
      <c r="H50" s="27"/>
      <c r="I50" s="28"/>
      <c r="J50" s="28"/>
      <c r="K50" s="39"/>
      <c r="L50" s="39"/>
      <c r="M50" s="39"/>
      <c r="N50" s="44">
        <f t="shared" si="10"/>
        <v>3</v>
      </c>
      <c r="O50" s="44" t="e">
        <f t="shared" si="11"/>
        <v>#DIV/0!</v>
      </c>
      <c r="P50" s="44"/>
      <c r="Q50" s="38" t="e">
        <f t="shared" si="12"/>
        <v>#N/A</v>
      </c>
      <c r="R50" s="38">
        <f t="shared" si="13"/>
        <v>0</v>
      </c>
      <c r="S50" s="45">
        <f t="shared" si="14"/>
        <v>0</v>
      </c>
    </row>
    <row r="51" spans="1:19" ht="15.75" hidden="1">
      <c r="A51" s="10">
        <f t="shared" si="8"/>
        <v>0</v>
      </c>
      <c r="B51" s="10">
        <f t="shared" si="9"/>
        <v>0</v>
      </c>
      <c r="C51" s="9" t="e">
        <f>VLOOKUP(B51,BPM!$A$2:$C$500,2,0)</f>
        <v>#N/A</v>
      </c>
      <c r="D51" s="9" t="e">
        <f>VLOOKUP(B51,BPM!$A$2:$C$500,3,0)</f>
        <v>#N/A</v>
      </c>
      <c r="E51" s="1"/>
      <c r="G51" s="26"/>
      <c r="H51" s="27"/>
      <c r="I51" s="28"/>
      <c r="J51" s="28"/>
      <c r="K51" s="39"/>
      <c r="L51" s="39"/>
      <c r="M51" s="39"/>
      <c r="N51" s="44">
        <f t="shared" si="10"/>
        <v>3</v>
      </c>
      <c r="O51" s="44" t="e">
        <f t="shared" si="11"/>
        <v>#DIV/0!</v>
      </c>
      <c r="P51" s="44"/>
      <c r="Q51" s="38" t="e">
        <f t="shared" si="12"/>
        <v>#N/A</v>
      </c>
      <c r="R51" s="38">
        <f t="shared" si="13"/>
        <v>0</v>
      </c>
      <c r="S51" s="45">
        <f t="shared" si="14"/>
        <v>0</v>
      </c>
    </row>
    <row r="52" spans="1:19" ht="15.75" hidden="1">
      <c r="A52" s="10">
        <f t="shared" si="8"/>
        <v>0</v>
      </c>
      <c r="B52" s="10">
        <f t="shared" si="9"/>
        <v>0</v>
      </c>
      <c r="C52" s="9" t="e">
        <f>VLOOKUP(B52,BPM!$A$2:$C$500,2,0)</f>
        <v>#N/A</v>
      </c>
      <c r="D52" s="9" t="e">
        <f>VLOOKUP(B52,BPM!$A$2:$C$500,3,0)</f>
        <v>#N/A</v>
      </c>
      <c r="E52" s="1"/>
      <c r="G52" s="26"/>
      <c r="H52" s="27"/>
      <c r="I52" s="28"/>
      <c r="J52" s="28"/>
      <c r="K52" s="39"/>
      <c r="L52" s="39"/>
      <c r="M52" s="39"/>
      <c r="N52" s="44">
        <f t="shared" si="10"/>
        <v>3</v>
      </c>
      <c r="O52" s="44" t="e">
        <f t="shared" si="11"/>
        <v>#DIV/0!</v>
      </c>
      <c r="P52" s="44"/>
      <c r="Q52" s="38" t="e">
        <f t="shared" si="12"/>
        <v>#N/A</v>
      </c>
      <c r="R52" s="38">
        <f t="shared" si="13"/>
        <v>0</v>
      </c>
      <c r="S52" s="45">
        <f t="shared" si="14"/>
        <v>0</v>
      </c>
    </row>
    <row r="53" spans="1:19" ht="15.75" hidden="1">
      <c r="A53" s="10">
        <f t="shared" si="8"/>
        <v>0</v>
      </c>
      <c r="B53" s="10">
        <f t="shared" si="9"/>
        <v>0</v>
      </c>
      <c r="C53" s="9" t="e">
        <f>VLOOKUP(B53,BPM!$A$2:$C$500,2,0)</f>
        <v>#N/A</v>
      </c>
      <c r="D53" s="9" t="e">
        <f>VLOOKUP(B53,BPM!$A$2:$C$500,3,0)</f>
        <v>#N/A</v>
      </c>
      <c r="E53" s="1"/>
      <c r="G53" s="26"/>
      <c r="H53" s="27"/>
      <c r="I53" s="28"/>
      <c r="J53" s="28"/>
      <c r="K53" s="39"/>
      <c r="L53" s="39"/>
      <c r="M53" s="39"/>
      <c r="N53" s="44">
        <f t="shared" si="10"/>
        <v>3</v>
      </c>
      <c r="O53" s="44" t="e">
        <f t="shared" si="11"/>
        <v>#DIV/0!</v>
      </c>
      <c r="P53" s="44"/>
      <c r="Q53" s="38" t="e">
        <f t="shared" si="12"/>
        <v>#N/A</v>
      </c>
      <c r="R53" s="38">
        <f t="shared" si="13"/>
        <v>0</v>
      </c>
      <c r="S53" s="45">
        <f t="shared" si="14"/>
        <v>0</v>
      </c>
    </row>
    <row r="54" spans="1:19" ht="15.75" hidden="1">
      <c r="A54" s="10">
        <f t="shared" si="8"/>
        <v>0</v>
      </c>
      <c r="B54" s="10">
        <f t="shared" si="9"/>
        <v>0</v>
      </c>
      <c r="C54" s="9" t="e">
        <f>VLOOKUP(B54,BPM!$A$2:$C$500,2,0)</f>
        <v>#N/A</v>
      </c>
      <c r="D54" s="9" t="e">
        <f>VLOOKUP(B54,BPM!$A$2:$C$500,3,0)</f>
        <v>#N/A</v>
      </c>
      <c r="E54" s="1"/>
      <c r="G54" s="26"/>
      <c r="H54" s="27"/>
      <c r="I54" s="28"/>
      <c r="J54" s="28"/>
      <c r="K54" s="39"/>
      <c r="L54" s="39"/>
      <c r="M54" s="39"/>
      <c r="N54" s="44">
        <f t="shared" si="10"/>
        <v>3</v>
      </c>
      <c r="O54" s="44" t="e">
        <f t="shared" si="11"/>
        <v>#DIV/0!</v>
      </c>
      <c r="P54" s="44"/>
      <c r="Q54" s="38" t="e">
        <f t="shared" si="12"/>
        <v>#N/A</v>
      </c>
      <c r="R54" s="38">
        <f t="shared" si="13"/>
        <v>0</v>
      </c>
      <c r="S54" s="45">
        <f t="shared" si="14"/>
        <v>0</v>
      </c>
    </row>
    <row r="55" spans="1:19" ht="15.75" hidden="1">
      <c r="A55" s="10">
        <f t="shared" si="8"/>
        <v>0</v>
      </c>
      <c r="B55" s="10">
        <f t="shared" si="9"/>
        <v>0</v>
      </c>
      <c r="C55" s="9" t="e">
        <f>VLOOKUP(B55,BPM!$A$2:$C$500,2,0)</f>
        <v>#N/A</v>
      </c>
      <c r="D55" s="9" t="e">
        <f>VLOOKUP(B55,BPM!$A$2:$C$500,3,0)</f>
        <v>#N/A</v>
      </c>
      <c r="E55" s="1"/>
      <c r="G55" s="26"/>
      <c r="H55" s="27"/>
      <c r="I55" s="28"/>
      <c r="J55" s="28"/>
      <c r="K55" s="39"/>
      <c r="L55" s="39"/>
      <c r="M55" s="39"/>
      <c r="N55" s="44">
        <f t="shared" si="10"/>
        <v>3</v>
      </c>
      <c r="O55" s="44" t="e">
        <f t="shared" si="11"/>
        <v>#DIV/0!</v>
      </c>
      <c r="P55" s="44"/>
      <c r="Q55" s="38" t="e">
        <f t="shared" si="12"/>
        <v>#N/A</v>
      </c>
      <c r="R55" s="38">
        <f t="shared" si="13"/>
        <v>0</v>
      </c>
      <c r="S55" s="45">
        <f t="shared" si="14"/>
        <v>0</v>
      </c>
    </row>
    <row r="56" spans="1:19" ht="15.75" hidden="1">
      <c r="A56" s="10">
        <f t="shared" si="8"/>
        <v>0</v>
      </c>
      <c r="B56" s="10">
        <f t="shared" si="9"/>
        <v>0</v>
      </c>
      <c r="C56" s="9" t="e">
        <f>VLOOKUP(B56,BPM!$A$2:$C$500,2,0)</f>
        <v>#N/A</v>
      </c>
      <c r="D56" s="9" t="e">
        <f>VLOOKUP(B56,BPM!$A$2:$C$500,3,0)</f>
        <v>#N/A</v>
      </c>
      <c r="E56" s="1"/>
      <c r="G56" s="26"/>
      <c r="H56" s="27"/>
      <c r="I56" s="28"/>
      <c r="J56" s="28"/>
      <c r="K56" s="39"/>
      <c r="L56" s="39"/>
      <c r="M56" s="39"/>
      <c r="N56" s="44">
        <f t="shared" si="10"/>
        <v>3</v>
      </c>
      <c r="O56" s="44" t="e">
        <f t="shared" si="11"/>
        <v>#DIV/0!</v>
      </c>
      <c r="P56" s="44"/>
      <c r="Q56" s="38" t="e">
        <f t="shared" si="12"/>
        <v>#N/A</v>
      </c>
      <c r="R56" s="38">
        <f t="shared" si="13"/>
        <v>0</v>
      </c>
      <c r="S56" s="45">
        <f t="shared" si="14"/>
        <v>0</v>
      </c>
    </row>
    <row r="57" spans="1:19" ht="15.75" hidden="1">
      <c r="A57" s="10">
        <f t="shared" si="8"/>
        <v>0</v>
      </c>
      <c r="B57" s="10">
        <f t="shared" si="9"/>
        <v>0</v>
      </c>
      <c r="C57" s="9" t="e">
        <f>VLOOKUP(B57,BPM!$A$2:$C$500,2,0)</f>
        <v>#N/A</v>
      </c>
      <c r="D57" s="9" t="e">
        <f>VLOOKUP(B57,BPM!$A$2:$C$500,3,0)</f>
        <v>#N/A</v>
      </c>
      <c r="E57" s="1"/>
      <c r="G57" s="26"/>
      <c r="H57" s="27"/>
      <c r="I57" s="28"/>
      <c r="J57" s="28"/>
      <c r="K57" s="39"/>
      <c r="L57" s="39"/>
      <c r="M57" s="39"/>
      <c r="N57" s="44">
        <f t="shared" si="10"/>
        <v>3</v>
      </c>
      <c r="O57" s="44" t="e">
        <f t="shared" si="11"/>
        <v>#DIV/0!</v>
      </c>
      <c r="P57" s="44"/>
      <c r="Q57" s="38" t="e">
        <f t="shared" si="12"/>
        <v>#N/A</v>
      </c>
      <c r="R57" s="38">
        <f t="shared" si="13"/>
        <v>0</v>
      </c>
      <c r="S57" s="45">
        <f t="shared" si="14"/>
        <v>0</v>
      </c>
    </row>
    <row r="58" spans="3:19" s="10" customFormat="1" ht="15.75" hidden="1">
      <c r="C58" s="9"/>
      <c r="D58" s="9"/>
      <c r="G58" s="40"/>
      <c r="H58" s="31"/>
      <c r="I58" s="32"/>
      <c r="J58" s="32"/>
      <c r="K58" s="31"/>
      <c r="L58" s="31"/>
      <c r="M58" s="31"/>
      <c r="N58" s="32"/>
      <c r="O58" s="32"/>
      <c r="P58" s="32"/>
      <c r="Q58" s="32"/>
      <c r="R58" s="32"/>
      <c r="S58" s="41"/>
    </row>
    <row r="59" spans="3:19" s="10" customFormat="1" ht="21" hidden="1">
      <c r="C59" s="9"/>
      <c r="D59" s="9"/>
      <c r="G59" s="40"/>
      <c r="H59" s="31"/>
      <c r="I59" s="36" t="s">
        <v>60</v>
      </c>
      <c r="J59" s="32"/>
      <c r="K59" s="31"/>
      <c r="L59" s="31"/>
      <c r="M59" s="31"/>
      <c r="N59" s="32"/>
      <c r="O59" s="32"/>
      <c r="P59" s="32"/>
      <c r="Q59" s="32"/>
      <c r="R59" s="32"/>
      <c r="S59" s="41"/>
    </row>
    <row r="60" spans="2:19" ht="15.75" hidden="1">
      <c r="B60" s="10" t="s">
        <v>4</v>
      </c>
      <c r="C60" s="9" t="s">
        <v>5</v>
      </c>
      <c r="D60" s="9" t="s">
        <v>6</v>
      </c>
      <c r="E60" t="s">
        <v>18</v>
      </c>
      <c r="G60" s="26" t="s">
        <v>9</v>
      </c>
      <c r="H60" s="37" t="s">
        <v>10</v>
      </c>
      <c r="I60" s="38" t="s">
        <v>11</v>
      </c>
      <c r="J60" s="38" t="s">
        <v>12</v>
      </c>
      <c r="K60" s="37" t="s">
        <v>13</v>
      </c>
      <c r="L60" s="37" t="s">
        <v>14</v>
      </c>
      <c r="M60" s="37" t="s">
        <v>16</v>
      </c>
      <c r="N60" s="38" t="s">
        <v>19</v>
      </c>
      <c r="O60" s="38" t="s">
        <v>20</v>
      </c>
      <c r="P60" s="38"/>
      <c r="Q60" s="38" t="s">
        <v>21</v>
      </c>
      <c r="R60" s="38" t="s">
        <v>28</v>
      </c>
      <c r="S60" s="43" t="s">
        <v>27</v>
      </c>
    </row>
    <row r="61" spans="1:19" ht="15.75" hidden="1">
      <c r="A61" s="10">
        <f>S61</f>
        <v>0</v>
      </c>
      <c r="B61" s="10">
        <f>H61</f>
        <v>0</v>
      </c>
      <c r="C61" s="9" t="e">
        <f>VLOOKUP(B61,BPM!$A$2:$C$500,2,0)</f>
        <v>#N/A</v>
      </c>
      <c r="D61" s="9" t="e">
        <f>VLOOKUP(B61,BPM!$A$2:$C$500,3,0)</f>
        <v>#N/A</v>
      </c>
      <c r="E61" s="1"/>
      <c r="G61" s="26"/>
      <c r="H61" s="27"/>
      <c r="I61" s="28"/>
      <c r="J61" s="28"/>
      <c r="K61" s="39"/>
      <c r="L61" s="39"/>
      <c r="M61" s="39"/>
      <c r="N61" s="44">
        <f>IF((HOUR(M61)*60+MINUTE(M61))-(HOUR(L61)*60+MINUTE(L61))&lt;3,3,(HOUR(M61)*60+MINUTE(M61))-(HOUR(L61)*60+MINUTE(L61)))</f>
        <v>3</v>
      </c>
      <c r="O61" s="44" t="e">
        <f>$C$2*60/((HOUR(L61)*60+MINUTE(L61))-(HOUR(K61)*60+MINUTE(K61)))</f>
        <v>#DIV/0!</v>
      </c>
      <c r="P61" s="44"/>
      <c r="Q61" s="38" t="e">
        <f>(C61+D61)/2</f>
        <v>#N/A</v>
      </c>
      <c r="R61" s="38">
        <f>IF(((HOUR(L61)*60+MINUTE(L61))-(HOUR(K61)*60+MINUTE(K61)))&lt;INT($C$2*60/$C$3),0,(O61*2-$C$4)*100/(Q61))</f>
        <v>0</v>
      </c>
      <c r="S61" s="45">
        <f>IF(E61="X",0,R61)</f>
        <v>0</v>
      </c>
    </row>
    <row r="62" spans="1:19" ht="15.75" hidden="1">
      <c r="A62" s="10">
        <f aca="true" t="shared" si="15" ref="A62:A71">S62</f>
        <v>0</v>
      </c>
      <c r="B62" s="10">
        <f aca="true" t="shared" si="16" ref="B62:B71">H62</f>
        <v>0</v>
      </c>
      <c r="C62" s="9" t="e">
        <f>VLOOKUP(B62,BPM!$A$2:$C$500,2,0)</f>
        <v>#N/A</v>
      </c>
      <c r="D62" s="9" t="e">
        <f>VLOOKUP(B62,BPM!$A$2:$C$500,3,0)</f>
        <v>#N/A</v>
      </c>
      <c r="E62" s="1"/>
      <c r="G62" s="26"/>
      <c r="H62" s="27"/>
      <c r="I62" s="28"/>
      <c r="J62" s="28"/>
      <c r="K62" s="39"/>
      <c r="L62" s="39"/>
      <c r="M62" s="39"/>
      <c r="N62" s="44">
        <f aca="true" t="shared" si="17" ref="N62:N71">IF((HOUR(M62)*60+MINUTE(M62))-(HOUR(L62)*60+MINUTE(L62))&lt;3,3,(HOUR(M62)*60+MINUTE(M62))-(HOUR(L62)*60+MINUTE(L62)))</f>
        <v>3</v>
      </c>
      <c r="O62" s="44" t="e">
        <f aca="true" t="shared" si="18" ref="O62:O71">$C$2*60/((HOUR(L62)*60+MINUTE(L62))-(HOUR(K62)*60+MINUTE(K62)))</f>
        <v>#DIV/0!</v>
      </c>
      <c r="P62" s="44"/>
      <c r="Q62" s="38" t="e">
        <f aca="true" t="shared" si="19" ref="Q62:Q71">(C62+D62)/2</f>
        <v>#N/A</v>
      </c>
      <c r="R62" s="38">
        <f aca="true" t="shared" si="20" ref="R62:R71">IF(((HOUR(L62)*60+MINUTE(L62))-(HOUR(K62)*60+MINUTE(K62)))&lt;INT($C$2*60/$C$3),0,(O62*2-$C$4)*100/(Q62))</f>
        <v>0</v>
      </c>
      <c r="S62" s="45">
        <f aca="true" t="shared" si="21" ref="S62:S71">IF(E62="X",0,R62)</f>
        <v>0</v>
      </c>
    </row>
    <row r="63" spans="1:19" ht="15.75" hidden="1">
      <c r="A63" s="10">
        <f t="shared" si="15"/>
        <v>0</v>
      </c>
      <c r="B63" s="10">
        <f t="shared" si="16"/>
        <v>0</v>
      </c>
      <c r="C63" s="9" t="e">
        <f>VLOOKUP(B63,BPM!$A$2:$C$500,2,0)</f>
        <v>#N/A</v>
      </c>
      <c r="D63" s="9" t="e">
        <f>VLOOKUP(B63,BPM!$A$2:$C$500,3,0)</f>
        <v>#N/A</v>
      </c>
      <c r="E63" s="1"/>
      <c r="G63" s="26"/>
      <c r="H63" s="27"/>
      <c r="I63" s="28"/>
      <c r="J63" s="28"/>
      <c r="K63" s="39"/>
      <c r="L63" s="39"/>
      <c r="M63" s="39"/>
      <c r="N63" s="44">
        <f t="shared" si="17"/>
        <v>3</v>
      </c>
      <c r="O63" s="44" t="e">
        <f t="shared" si="18"/>
        <v>#DIV/0!</v>
      </c>
      <c r="P63" s="44"/>
      <c r="Q63" s="38" t="e">
        <f t="shared" si="19"/>
        <v>#N/A</v>
      </c>
      <c r="R63" s="38">
        <f t="shared" si="20"/>
        <v>0</v>
      </c>
      <c r="S63" s="45">
        <f t="shared" si="21"/>
        <v>0</v>
      </c>
    </row>
    <row r="64" spans="1:19" ht="15.75" hidden="1">
      <c r="A64" s="10">
        <f t="shared" si="15"/>
        <v>0</v>
      </c>
      <c r="B64" s="10">
        <f t="shared" si="16"/>
        <v>0</v>
      </c>
      <c r="C64" s="9" t="e">
        <f>VLOOKUP(B64,BPM!$A$2:$C$500,2,0)</f>
        <v>#N/A</v>
      </c>
      <c r="D64" s="9" t="e">
        <f>VLOOKUP(B64,BPM!$A$2:$C$500,3,0)</f>
        <v>#N/A</v>
      </c>
      <c r="E64" s="1"/>
      <c r="G64" s="26"/>
      <c r="H64" s="27"/>
      <c r="I64" s="28"/>
      <c r="J64" s="28"/>
      <c r="K64" s="39"/>
      <c r="L64" s="39"/>
      <c r="M64" s="39"/>
      <c r="N64" s="44">
        <f t="shared" si="17"/>
        <v>3</v>
      </c>
      <c r="O64" s="44" t="e">
        <f t="shared" si="18"/>
        <v>#DIV/0!</v>
      </c>
      <c r="P64" s="44"/>
      <c r="Q64" s="38" t="e">
        <f t="shared" si="19"/>
        <v>#N/A</v>
      </c>
      <c r="R64" s="38">
        <f t="shared" si="20"/>
        <v>0</v>
      </c>
      <c r="S64" s="45">
        <f t="shared" si="21"/>
        <v>0</v>
      </c>
    </row>
    <row r="65" spans="1:19" ht="15.75" hidden="1">
      <c r="A65" s="10">
        <f t="shared" si="15"/>
        <v>0</v>
      </c>
      <c r="B65" s="10">
        <f t="shared" si="16"/>
        <v>0</v>
      </c>
      <c r="C65" s="9" t="e">
        <f>VLOOKUP(B65,BPM!$A$2:$C$500,2,0)</f>
        <v>#N/A</v>
      </c>
      <c r="D65" s="9" t="e">
        <f>VLOOKUP(B65,BPM!$A$2:$C$500,3,0)</f>
        <v>#N/A</v>
      </c>
      <c r="E65" s="1"/>
      <c r="G65" s="26"/>
      <c r="H65" s="27"/>
      <c r="I65" s="28"/>
      <c r="J65" s="28"/>
      <c r="K65" s="39"/>
      <c r="L65" s="39"/>
      <c r="M65" s="39"/>
      <c r="N65" s="44">
        <f t="shared" si="17"/>
        <v>3</v>
      </c>
      <c r="O65" s="44" t="e">
        <f t="shared" si="18"/>
        <v>#DIV/0!</v>
      </c>
      <c r="P65" s="44"/>
      <c r="Q65" s="38" t="e">
        <f t="shared" si="19"/>
        <v>#N/A</v>
      </c>
      <c r="R65" s="38">
        <f t="shared" si="20"/>
        <v>0</v>
      </c>
      <c r="S65" s="45">
        <f t="shared" si="21"/>
        <v>0</v>
      </c>
    </row>
    <row r="66" spans="1:19" ht="15.75" hidden="1">
      <c r="A66" s="10">
        <f t="shared" si="15"/>
        <v>0</v>
      </c>
      <c r="B66" s="10">
        <f t="shared" si="16"/>
        <v>0</v>
      </c>
      <c r="C66" s="9" t="e">
        <f>VLOOKUP(B66,BPM!$A$2:$C$500,2,0)</f>
        <v>#N/A</v>
      </c>
      <c r="D66" s="9" t="e">
        <f>VLOOKUP(B66,BPM!$A$2:$C$500,3,0)</f>
        <v>#N/A</v>
      </c>
      <c r="E66" s="1"/>
      <c r="G66" s="26"/>
      <c r="H66" s="27"/>
      <c r="I66" s="28"/>
      <c r="J66" s="28"/>
      <c r="K66" s="39"/>
      <c r="L66" s="39"/>
      <c r="M66" s="39"/>
      <c r="N66" s="44">
        <f t="shared" si="17"/>
        <v>3</v>
      </c>
      <c r="O66" s="44" t="e">
        <f t="shared" si="18"/>
        <v>#DIV/0!</v>
      </c>
      <c r="P66" s="44"/>
      <c r="Q66" s="38" t="e">
        <f t="shared" si="19"/>
        <v>#N/A</v>
      </c>
      <c r="R66" s="38">
        <f t="shared" si="20"/>
        <v>0</v>
      </c>
      <c r="S66" s="45">
        <f t="shared" si="21"/>
        <v>0</v>
      </c>
    </row>
    <row r="67" spans="1:19" ht="15.75" hidden="1">
      <c r="A67" s="10">
        <f t="shared" si="15"/>
        <v>0</v>
      </c>
      <c r="B67" s="10">
        <f t="shared" si="16"/>
        <v>0</v>
      </c>
      <c r="C67" s="9" t="e">
        <f>VLOOKUP(B67,BPM!$A$2:$C$500,2,0)</f>
        <v>#N/A</v>
      </c>
      <c r="D67" s="9" t="e">
        <f>VLOOKUP(B67,BPM!$A$2:$C$500,3,0)</f>
        <v>#N/A</v>
      </c>
      <c r="E67" s="1"/>
      <c r="G67" s="26"/>
      <c r="H67" s="27"/>
      <c r="I67" s="28"/>
      <c r="J67" s="28"/>
      <c r="K67" s="39"/>
      <c r="L67" s="39"/>
      <c r="M67" s="39"/>
      <c r="N67" s="44">
        <f t="shared" si="17"/>
        <v>3</v>
      </c>
      <c r="O67" s="44" t="e">
        <f t="shared" si="18"/>
        <v>#DIV/0!</v>
      </c>
      <c r="P67" s="44"/>
      <c r="Q67" s="38" t="e">
        <f t="shared" si="19"/>
        <v>#N/A</v>
      </c>
      <c r="R67" s="38">
        <f t="shared" si="20"/>
        <v>0</v>
      </c>
      <c r="S67" s="45">
        <f t="shared" si="21"/>
        <v>0</v>
      </c>
    </row>
    <row r="68" spans="1:19" ht="15.75" hidden="1">
      <c r="A68" s="10">
        <f t="shared" si="15"/>
        <v>0</v>
      </c>
      <c r="B68" s="10">
        <f t="shared" si="16"/>
        <v>0</v>
      </c>
      <c r="C68" s="9" t="e">
        <f>VLOOKUP(B68,BPM!$A$2:$C$500,2,0)</f>
        <v>#N/A</v>
      </c>
      <c r="D68" s="9" t="e">
        <f>VLOOKUP(B68,BPM!$A$2:$C$500,3,0)</f>
        <v>#N/A</v>
      </c>
      <c r="E68" s="1"/>
      <c r="G68" s="26"/>
      <c r="H68" s="27"/>
      <c r="I68" s="28"/>
      <c r="J68" s="28"/>
      <c r="K68" s="39"/>
      <c r="L68" s="39"/>
      <c r="M68" s="39"/>
      <c r="N68" s="44">
        <f t="shared" si="17"/>
        <v>3</v>
      </c>
      <c r="O68" s="44" t="e">
        <f t="shared" si="18"/>
        <v>#DIV/0!</v>
      </c>
      <c r="P68" s="44"/>
      <c r="Q68" s="38" t="e">
        <f t="shared" si="19"/>
        <v>#N/A</v>
      </c>
      <c r="R68" s="38">
        <f t="shared" si="20"/>
        <v>0</v>
      </c>
      <c r="S68" s="45">
        <f t="shared" si="21"/>
        <v>0</v>
      </c>
    </row>
    <row r="69" spans="1:19" ht="15.75" hidden="1">
      <c r="A69" s="10">
        <f t="shared" si="15"/>
        <v>0</v>
      </c>
      <c r="B69" s="10">
        <f t="shared" si="16"/>
        <v>0</v>
      </c>
      <c r="C69" s="9" t="e">
        <f>VLOOKUP(B69,BPM!$A$2:$C$500,2,0)</f>
        <v>#N/A</v>
      </c>
      <c r="D69" s="9" t="e">
        <f>VLOOKUP(B69,BPM!$A$2:$C$500,3,0)</f>
        <v>#N/A</v>
      </c>
      <c r="E69" s="1"/>
      <c r="G69" s="26"/>
      <c r="H69" s="27"/>
      <c r="I69" s="28"/>
      <c r="J69" s="28"/>
      <c r="K69" s="39"/>
      <c r="L69" s="39"/>
      <c r="M69" s="39"/>
      <c r="N69" s="44">
        <f t="shared" si="17"/>
        <v>3</v>
      </c>
      <c r="O69" s="44" t="e">
        <f t="shared" si="18"/>
        <v>#DIV/0!</v>
      </c>
      <c r="P69" s="44"/>
      <c r="Q69" s="38" t="e">
        <f t="shared" si="19"/>
        <v>#N/A</v>
      </c>
      <c r="R69" s="38">
        <f t="shared" si="20"/>
        <v>0</v>
      </c>
      <c r="S69" s="45">
        <f t="shared" si="21"/>
        <v>0</v>
      </c>
    </row>
    <row r="70" spans="1:19" ht="15.75" hidden="1">
      <c r="A70" s="10">
        <f t="shared" si="15"/>
        <v>0</v>
      </c>
      <c r="B70" s="10">
        <f t="shared" si="16"/>
        <v>0</v>
      </c>
      <c r="C70" s="9" t="e">
        <f>VLOOKUP(B70,BPM!$A$2:$C$500,2,0)</f>
        <v>#N/A</v>
      </c>
      <c r="D70" s="9" t="e">
        <f>VLOOKUP(B70,BPM!$A$2:$C$500,3,0)</f>
        <v>#N/A</v>
      </c>
      <c r="E70" s="1"/>
      <c r="G70" s="26"/>
      <c r="H70" s="27"/>
      <c r="I70" s="28"/>
      <c r="J70" s="28"/>
      <c r="K70" s="39"/>
      <c r="L70" s="39"/>
      <c r="M70" s="39"/>
      <c r="N70" s="44">
        <f t="shared" si="17"/>
        <v>3</v>
      </c>
      <c r="O70" s="44" t="e">
        <f t="shared" si="18"/>
        <v>#DIV/0!</v>
      </c>
      <c r="P70" s="44"/>
      <c r="Q70" s="38" t="e">
        <f t="shared" si="19"/>
        <v>#N/A</v>
      </c>
      <c r="R70" s="38">
        <f t="shared" si="20"/>
        <v>0</v>
      </c>
      <c r="S70" s="45">
        <f t="shared" si="21"/>
        <v>0</v>
      </c>
    </row>
    <row r="71" spans="1:19" ht="15.75" hidden="1">
      <c r="A71" s="10">
        <f t="shared" si="15"/>
        <v>0</v>
      </c>
      <c r="B71" s="10">
        <f t="shared" si="16"/>
        <v>0</v>
      </c>
      <c r="C71" s="9" t="e">
        <f>VLOOKUP(B71,BPM!$A$2:$C$500,2,0)</f>
        <v>#N/A</v>
      </c>
      <c r="D71" s="9" t="e">
        <f>VLOOKUP(B71,BPM!$A$2:$C$500,3,0)</f>
        <v>#N/A</v>
      </c>
      <c r="E71" s="1"/>
      <c r="G71" s="26"/>
      <c r="H71" s="27"/>
      <c r="I71" s="28"/>
      <c r="J71" s="28"/>
      <c r="K71" s="39"/>
      <c r="L71" s="39"/>
      <c r="M71" s="39"/>
      <c r="N71" s="44">
        <f t="shared" si="17"/>
        <v>3</v>
      </c>
      <c r="O71" s="44" t="e">
        <f t="shared" si="18"/>
        <v>#DIV/0!</v>
      </c>
      <c r="P71" s="44"/>
      <c r="Q71" s="38" t="e">
        <f t="shared" si="19"/>
        <v>#N/A</v>
      </c>
      <c r="R71" s="38">
        <f t="shared" si="20"/>
        <v>0</v>
      </c>
      <c r="S71" s="45">
        <f t="shared" si="21"/>
        <v>0</v>
      </c>
    </row>
    <row r="72" spans="3:19" s="10" customFormat="1" ht="15.75" hidden="1">
      <c r="C72" s="9"/>
      <c r="D72" s="9"/>
      <c r="G72" s="40"/>
      <c r="H72" s="31"/>
      <c r="I72" s="32"/>
      <c r="J72" s="32"/>
      <c r="K72" s="31"/>
      <c r="L72" s="31"/>
      <c r="M72" s="31"/>
      <c r="N72" s="32"/>
      <c r="O72" s="32"/>
      <c r="P72" s="32"/>
      <c r="Q72" s="32"/>
      <c r="R72" s="32"/>
      <c r="S72" s="41"/>
    </row>
    <row r="73" spans="3:19" s="10" customFormat="1" ht="15.75" hidden="1">
      <c r="C73" s="9"/>
      <c r="D73" s="9"/>
      <c r="G73" s="40"/>
      <c r="H73" s="31"/>
      <c r="I73" s="32"/>
      <c r="J73" s="32"/>
      <c r="K73" s="31"/>
      <c r="L73" s="31"/>
      <c r="M73" s="31"/>
      <c r="N73" s="32"/>
      <c r="O73" s="32"/>
      <c r="P73" s="32"/>
      <c r="Q73" s="32"/>
      <c r="R73" s="32"/>
      <c r="S73" s="41"/>
    </row>
    <row r="74" spans="3:19" s="10" customFormat="1" ht="21" hidden="1">
      <c r="C74" s="9"/>
      <c r="D74" s="9"/>
      <c r="G74" s="40"/>
      <c r="H74" s="31"/>
      <c r="I74" s="36" t="s">
        <v>59</v>
      </c>
      <c r="J74" s="32"/>
      <c r="K74" s="31"/>
      <c r="L74" s="31"/>
      <c r="M74" s="31"/>
      <c r="N74" s="32"/>
      <c r="O74" s="32"/>
      <c r="P74" s="32"/>
      <c r="Q74" s="32"/>
      <c r="R74" s="32"/>
      <c r="S74" s="41"/>
    </row>
    <row r="75" spans="2:19" ht="15.75" hidden="1">
      <c r="B75" s="10" t="s">
        <v>4</v>
      </c>
      <c r="C75" s="9" t="s">
        <v>5</v>
      </c>
      <c r="D75" s="9" t="s">
        <v>6</v>
      </c>
      <c r="E75" t="s">
        <v>18</v>
      </c>
      <c r="G75" s="26" t="s">
        <v>9</v>
      </c>
      <c r="H75" s="37" t="s">
        <v>10</v>
      </c>
      <c r="I75" s="38" t="s">
        <v>11</v>
      </c>
      <c r="J75" s="38" t="s">
        <v>12</v>
      </c>
      <c r="K75" s="37" t="s">
        <v>13</v>
      </c>
      <c r="L75" s="37" t="s">
        <v>14</v>
      </c>
      <c r="M75" s="37" t="s">
        <v>16</v>
      </c>
      <c r="N75" s="38" t="s">
        <v>19</v>
      </c>
      <c r="O75" s="38" t="s">
        <v>20</v>
      </c>
      <c r="P75" s="38"/>
      <c r="Q75" s="38" t="s">
        <v>21</v>
      </c>
      <c r="R75" s="38" t="s">
        <v>28</v>
      </c>
      <c r="S75" s="43" t="s">
        <v>27</v>
      </c>
    </row>
    <row r="76" spans="1:19" ht="15.75" hidden="1">
      <c r="A76" s="10">
        <f aca="true" t="shared" si="22" ref="A76:A91">S76</f>
        <v>0</v>
      </c>
      <c r="B76" s="10">
        <f aca="true" t="shared" si="23" ref="B76:B91">H76</f>
        <v>0</v>
      </c>
      <c r="C76" s="9" t="e">
        <f>VLOOKUP(B76,BPM!$A$2:$C$500,2,0)</f>
        <v>#N/A</v>
      </c>
      <c r="D76" s="9" t="e">
        <f>VLOOKUP(B76,BPM!$A$2:$C$500,3,0)</f>
        <v>#N/A</v>
      </c>
      <c r="E76" s="1"/>
      <c r="G76" s="26"/>
      <c r="H76" s="27"/>
      <c r="I76" s="28"/>
      <c r="J76" s="28"/>
      <c r="K76" s="39"/>
      <c r="L76" s="39"/>
      <c r="M76" s="39"/>
      <c r="N76" s="44">
        <f aca="true" t="shared" si="24" ref="N76:N91">IF((HOUR(M76)*60+MINUTE(M76))-(HOUR(L76)*60+MINUTE(L76))&lt;3,3,(HOUR(M76)*60+MINUTE(M76))-(HOUR(L76)*60+MINUTE(L76)))</f>
        <v>3</v>
      </c>
      <c r="O76" s="44" t="e">
        <f aca="true" t="shared" si="25" ref="O76:O91">$C$2*60/((HOUR(L76)*60+MINUTE(L76))-(HOUR(K76)*60+MINUTE(K76)))</f>
        <v>#DIV/0!</v>
      </c>
      <c r="P76" s="44"/>
      <c r="Q76" s="38" t="e">
        <f aca="true" t="shared" si="26" ref="Q76:Q91">(C76+D76)/2</f>
        <v>#N/A</v>
      </c>
      <c r="R76" s="38">
        <f aca="true" t="shared" si="27" ref="R76:R91">IF(((HOUR(L76)*60+MINUTE(L76))-(HOUR(K76)*60+MINUTE(K76)))&lt;INT($C$2*60/$C$3),0,(O76*2-$C$4)*100/(Q76))</f>
        <v>0</v>
      </c>
      <c r="S76" s="45">
        <f aca="true" t="shared" si="28" ref="S76:S91">IF(E76="X",0,R76)</f>
        <v>0</v>
      </c>
    </row>
    <row r="77" spans="1:19" ht="15.75" hidden="1">
      <c r="A77" s="10">
        <f t="shared" si="22"/>
        <v>0</v>
      </c>
      <c r="B77" s="10">
        <f t="shared" si="23"/>
        <v>0</v>
      </c>
      <c r="C77" s="9" t="e">
        <f>VLOOKUP(B77,BPM!$A$2:$C$500,2,0)</f>
        <v>#N/A</v>
      </c>
      <c r="D77" s="9" t="e">
        <f>VLOOKUP(B77,BPM!$A$2:$C$500,3,0)</f>
        <v>#N/A</v>
      </c>
      <c r="E77" s="1"/>
      <c r="G77" s="26"/>
      <c r="H77" s="27"/>
      <c r="I77" s="28"/>
      <c r="J77" s="28"/>
      <c r="K77" s="39"/>
      <c r="L77" s="39"/>
      <c r="M77" s="39"/>
      <c r="N77" s="44">
        <f t="shared" si="24"/>
        <v>3</v>
      </c>
      <c r="O77" s="44" t="e">
        <f t="shared" si="25"/>
        <v>#DIV/0!</v>
      </c>
      <c r="P77" s="44"/>
      <c r="Q77" s="38" t="e">
        <f t="shared" si="26"/>
        <v>#N/A</v>
      </c>
      <c r="R77" s="38">
        <f t="shared" si="27"/>
        <v>0</v>
      </c>
      <c r="S77" s="45">
        <f t="shared" si="28"/>
        <v>0</v>
      </c>
    </row>
    <row r="78" spans="1:19" ht="15.75" hidden="1">
      <c r="A78" s="10">
        <f t="shared" si="22"/>
        <v>0</v>
      </c>
      <c r="B78" s="10">
        <f t="shared" si="23"/>
        <v>0</v>
      </c>
      <c r="C78" s="9" t="e">
        <f>VLOOKUP(B78,BPM!$A$2:$C$500,2,0)</f>
        <v>#N/A</v>
      </c>
      <c r="D78" s="9" t="e">
        <f>VLOOKUP(B78,BPM!$A$2:$C$500,3,0)</f>
        <v>#N/A</v>
      </c>
      <c r="E78" s="1"/>
      <c r="G78" s="26"/>
      <c r="H78" s="27"/>
      <c r="I78" s="28"/>
      <c r="J78" s="28"/>
      <c r="K78" s="39"/>
      <c r="L78" s="39"/>
      <c r="M78" s="39"/>
      <c r="N78" s="44">
        <f t="shared" si="24"/>
        <v>3</v>
      </c>
      <c r="O78" s="44" t="e">
        <f t="shared" si="25"/>
        <v>#DIV/0!</v>
      </c>
      <c r="P78" s="44"/>
      <c r="Q78" s="38" t="e">
        <f t="shared" si="26"/>
        <v>#N/A</v>
      </c>
      <c r="R78" s="38">
        <f t="shared" si="27"/>
        <v>0</v>
      </c>
      <c r="S78" s="45">
        <f t="shared" si="28"/>
        <v>0</v>
      </c>
    </row>
    <row r="79" spans="1:19" ht="15.75" hidden="1">
      <c r="A79" s="10">
        <f t="shared" si="22"/>
        <v>0</v>
      </c>
      <c r="B79" s="10">
        <f t="shared" si="23"/>
        <v>0</v>
      </c>
      <c r="C79" s="9" t="e">
        <f>VLOOKUP(B79,BPM!$A$2:$C$500,2,0)</f>
        <v>#N/A</v>
      </c>
      <c r="D79" s="9" t="e">
        <f>VLOOKUP(B79,BPM!$A$2:$C$500,3,0)</f>
        <v>#N/A</v>
      </c>
      <c r="E79" s="1"/>
      <c r="G79" s="26"/>
      <c r="H79" s="27"/>
      <c r="I79" s="28"/>
      <c r="J79" s="28"/>
      <c r="K79" s="39"/>
      <c r="L79" s="39"/>
      <c r="M79" s="39"/>
      <c r="N79" s="44">
        <f t="shared" si="24"/>
        <v>3</v>
      </c>
      <c r="O79" s="44" t="e">
        <f t="shared" si="25"/>
        <v>#DIV/0!</v>
      </c>
      <c r="P79" s="44"/>
      <c r="Q79" s="38" t="e">
        <f t="shared" si="26"/>
        <v>#N/A</v>
      </c>
      <c r="R79" s="38">
        <f t="shared" si="27"/>
        <v>0</v>
      </c>
      <c r="S79" s="45">
        <f t="shared" si="28"/>
        <v>0</v>
      </c>
    </row>
    <row r="80" spans="1:19" ht="15.75" hidden="1">
      <c r="A80" s="10">
        <f t="shared" si="22"/>
        <v>0</v>
      </c>
      <c r="B80" s="10">
        <f t="shared" si="23"/>
        <v>0</v>
      </c>
      <c r="C80" s="9" t="e">
        <f>VLOOKUP(B80,BPM!$A$2:$C$500,2,0)</f>
        <v>#N/A</v>
      </c>
      <c r="D80" s="9" t="e">
        <f>VLOOKUP(B80,BPM!$A$2:$C$500,3,0)</f>
        <v>#N/A</v>
      </c>
      <c r="E80" s="1"/>
      <c r="G80" s="26"/>
      <c r="H80" s="27"/>
      <c r="I80" s="28"/>
      <c r="J80" s="28"/>
      <c r="K80" s="39"/>
      <c r="L80" s="39"/>
      <c r="M80" s="39"/>
      <c r="N80" s="44">
        <f t="shared" si="24"/>
        <v>3</v>
      </c>
      <c r="O80" s="44" t="e">
        <f t="shared" si="25"/>
        <v>#DIV/0!</v>
      </c>
      <c r="P80" s="44"/>
      <c r="Q80" s="38" t="e">
        <f t="shared" si="26"/>
        <v>#N/A</v>
      </c>
      <c r="R80" s="38">
        <f t="shared" si="27"/>
        <v>0</v>
      </c>
      <c r="S80" s="45">
        <f t="shared" si="28"/>
        <v>0</v>
      </c>
    </row>
    <row r="81" spans="1:19" ht="15.75" hidden="1">
      <c r="A81" s="10">
        <f t="shared" si="22"/>
        <v>0</v>
      </c>
      <c r="B81" s="10">
        <f t="shared" si="23"/>
        <v>0</v>
      </c>
      <c r="C81" s="9" t="e">
        <f>VLOOKUP(B81,BPM!$A$2:$C$500,2,0)</f>
        <v>#N/A</v>
      </c>
      <c r="D81" s="9" t="e">
        <f>VLOOKUP(B81,BPM!$A$2:$C$500,3,0)</f>
        <v>#N/A</v>
      </c>
      <c r="E81" s="1"/>
      <c r="G81" s="26"/>
      <c r="H81" s="27"/>
      <c r="I81" s="28"/>
      <c r="J81" s="28"/>
      <c r="K81" s="39"/>
      <c r="L81" s="39"/>
      <c r="M81" s="39"/>
      <c r="N81" s="44">
        <f t="shared" si="24"/>
        <v>3</v>
      </c>
      <c r="O81" s="44" t="e">
        <f t="shared" si="25"/>
        <v>#DIV/0!</v>
      </c>
      <c r="P81" s="44"/>
      <c r="Q81" s="38" t="e">
        <f t="shared" si="26"/>
        <v>#N/A</v>
      </c>
      <c r="R81" s="38">
        <f t="shared" si="27"/>
        <v>0</v>
      </c>
      <c r="S81" s="45">
        <f t="shared" si="28"/>
        <v>0</v>
      </c>
    </row>
    <row r="82" spans="1:19" ht="15.75" hidden="1">
      <c r="A82" s="10">
        <f t="shared" si="22"/>
        <v>0</v>
      </c>
      <c r="B82" s="10">
        <f t="shared" si="23"/>
        <v>0</v>
      </c>
      <c r="C82" s="9" t="e">
        <f>VLOOKUP(B82,BPM!$A$2:$C$500,2,0)</f>
        <v>#N/A</v>
      </c>
      <c r="D82" s="9" t="e">
        <f>VLOOKUP(B82,BPM!$A$2:$C$500,3,0)</f>
        <v>#N/A</v>
      </c>
      <c r="E82" s="1"/>
      <c r="G82" s="26"/>
      <c r="H82" s="28"/>
      <c r="I82" s="28"/>
      <c r="J82" s="28"/>
      <c r="K82" s="29"/>
      <c r="L82" s="29"/>
      <c r="M82" s="29"/>
      <c r="N82" s="44">
        <f t="shared" si="24"/>
        <v>3</v>
      </c>
      <c r="O82" s="44" t="e">
        <f t="shared" si="25"/>
        <v>#DIV/0!</v>
      </c>
      <c r="P82" s="44"/>
      <c r="Q82" s="38" t="e">
        <f t="shared" si="26"/>
        <v>#N/A</v>
      </c>
      <c r="R82" s="38">
        <f t="shared" si="27"/>
        <v>0</v>
      </c>
      <c r="S82" s="45">
        <f t="shared" si="28"/>
        <v>0</v>
      </c>
    </row>
    <row r="83" spans="1:19" ht="15.75" hidden="1">
      <c r="A83" s="10">
        <f t="shared" si="22"/>
        <v>0</v>
      </c>
      <c r="B83" s="10">
        <f t="shared" si="23"/>
        <v>0</v>
      </c>
      <c r="C83" s="9" t="e">
        <f>VLOOKUP(B83,BPM!$A$2:$C$500,2,0)</f>
        <v>#N/A</v>
      </c>
      <c r="D83" s="9" t="e">
        <f>VLOOKUP(B83,BPM!$A$2:$C$500,3,0)</f>
        <v>#N/A</v>
      </c>
      <c r="E83" s="1"/>
      <c r="G83" s="26"/>
      <c r="H83" s="27"/>
      <c r="I83" s="28"/>
      <c r="J83" s="28"/>
      <c r="K83" s="39"/>
      <c r="L83" s="39"/>
      <c r="M83" s="39"/>
      <c r="N83" s="44">
        <f t="shared" si="24"/>
        <v>3</v>
      </c>
      <c r="O83" s="44" t="e">
        <f t="shared" si="25"/>
        <v>#DIV/0!</v>
      </c>
      <c r="P83" s="44"/>
      <c r="Q83" s="38" t="e">
        <f t="shared" si="26"/>
        <v>#N/A</v>
      </c>
      <c r="R83" s="38">
        <f t="shared" si="27"/>
        <v>0</v>
      </c>
      <c r="S83" s="45">
        <f t="shared" si="28"/>
        <v>0</v>
      </c>
    </row>
    <row r="84" spans="1:19" ht="15.75" hidden="1">
      <c r="A84" s="10">
        <f t="shared" si="22"/>
        <v>0</v>
      </c>
      <c r="B84" s="10">
        <f t="shared" si="23"/>
        <v>0</v>
      </c>
      <c r="C84" s="9" t="e">
        <f>VLOOKUP(B84,BPM!$A$2:$C$500,2,0)</f>
        <v>#N/A</v>
      </c>
      <c r="D84" s="9" t="e">
        <f>VLOOKUP(B84,BPM!$A$2:$C$500,3,0)</f>
        <v>#N/A</v>
      </c>
      <c r="E84" s="1"/>
      <c r="G84" s="26"/>
      <c r="H84" s="28"/>
      <c r="I84" s="28"/>
      <c r="J84" s="28"/>
      <c r="K84" s="29"/>
      <c r="L84" s="29"/>
      <c r="M84" s="29"/>
      <c r="N84" s="44">
        <f t="shared" si="24"/>
        <v>3</v>
      </c>
      <c r="O84" s="44" t="e">
        <f t="shared" si="25"/>
        <v>#DIV/0!</v>
      </c>
      <c r="P84" s="44"/>
      <c r="Q84" s="38" t="e">
        <f t="shared" si="26"/>
        <v>#N/A</v>
      </c>
      <c r="R84" s="38">
        <f t="shared" si="27"/>
        <v>0</v>
      </c>
      <c r="S84" s="45">
        <f t="shared" si="28"/>
        <v>0</v>
      </c>
    </row>
    <row r="85" spans="1:19" ht="15.75" hidden="1">
      <c r="A85" s="10">
        <f t="shared" si="22"/>
        <v>0</v>
      </c>
      <c r="B85" s="10">
        <f t="shared" si="23"/>
        <v>0</v>
      </c>
      <c r="C85" s="9" t="e">
        <f>VLOOKUP(B85,BPM!$A$2:$C$500,2,0)</f>
        <v>#N/A</v>
      </c>
      <c r="D85" s="9" t="e">
        <f>VLOOKUP(B85,BPM!$A$2:$C$500,3,0)</f>
        <v>#N/A</v>
      </c>
      <c r="E85" s="1"/>
      <c r="G85" s="26"/>
      <c r="H85" s="27"/>
      <c r="I85" s="28"/>
      <c r="J85" s="28"/>
      <c r="K85" s="39"/>
      <c r="L85" s="39"/>
      <c r="M85" s="39"/>
      <c r="N85" s="44">
        <f t="shared" si="24"/>
        <v>3</v>
      </c>
      <c r="O85" s="44" t="e">
        <f t="shared" si="25"/>
        <v>#DIV/0!</v>
      </c>
      <c r="P85" s="44"/>
      <c r="Q85" s="38" t="e">
        <f t="shared" si="26"/>
        <v>#N/A</v>
      </c>
      <c r="R85" s="38">
        <f t="shared" si="27"/>
        <v>0</v>
      </c>
      <c r="S85" s="45">
        <f t="shared" si="28"/>
        <v>0</v>
      </c>
    </row>
    <row r="86" spans="1:19" ht="15.75" hidden="1">
      <c r="A86" s="10">
        <f t="shared" si="22"/>
        <v>0</v>
      </c>
      <c r="B86" s="10">
        <f t="shared" si="23"/>
        <v>0</v>
      </c>
      <c r="C86" s="9" t="e">
        <f>VLOOKUP(B86,BPM!$A$2:$C$500,2,0)</f>
        <v>#N/A</v>
      </c>
      <c r="D86" s="9" t="e">
        <f>VLOOKUP(B86,BPM!$A$2:$C$500,3,0)</f>
        <v>#N/A</v>
      </c>
      <c r="E86" s="1"/>
      <c r="G86" s="26"/>
      <c r="H86" s="28"/>
      <c r="I86" s="28"/>
      <c r="J86" s="28"/>
      <c r="K86" s="29"/>
      <c r="L86" s="29"/>
      <c r="M86" s="29"/>
      <c r="N86" s="44">
        <f t="shared" si="24"/>
        <v>3</v>
      </c>
      <c r="O86" s="44" t="e">
        <f t="shared" si="25"/>
        <v>#DIV/0!</v>
      </c>
      <c r="P86" s="44"/>
      <c r="Q86" s="38" t="e">
        <f t="shared" si="26"/>
        <v>#N/A</v>
      </c>
      <c r="R86" s="38">
        <f t="shared" si="27"/>
        <v>0</v>
      </c>
      <c r="S86" s="45">
        <f t="shared" si="28"/>
        <v>0</v>
      </c>
    </row>
    <row r="87" spans="1:19" ht="15.75" hidden="1">
      <c r="A87" s="10">
        <f t="shared" si="22"/>
        <v>0</v>
      </c>
      <c r="B87" s="10">
        <f t="shared" si="23"/>
        <v>0</v>
      </c>
      <c r="C87" s="9" t="e">
        <f>VLOOKUP(B87,BPM!$A$2:$C$500,2,0)</f>
        <v>#N/A</v>
      </c>
      <c r="D87" s="9" t="e">
        <f>VLOOKUP(B87,BPM!$A$2:$C$500,3,0)</f>
        <v>#N/A</v>
      </c>
      <c r="E87" s="1"/>
      <c r="G87" s="26"/>
      <c r="H87" s="27"/>
      <c r="I87" s="28"/>
      <c r="J87" s="28"/>
      <c r="K87" s="39"/>
      <c r="L87" s="39"/>
      <c r="M87" s="39"/>
      <c r="N87" s="44">
        <f t="shared" si="24"/>
        <v>3</v>
      </c>
      <c r="O87" s="44" t="e">
        <f t="shared" si="25"/>
        <v>#DIV/0!</v>
      </c>
      <c r="P87" s="44"/>
      <c r="Q87" s="38" t="e">
        <f t="shared" si="26"/>
        <v>#N/A</v>
      </c>
      <c r="R87" s="38">
        <f t="shared" si="27"/>
        <v>0</v>
      </c>
      <c r="S87" s="45">
        <f t="shared" si="28"/>
        <v>0</v>
      </c>
    </row>
    <row r="88" spans="1:19" ht="15.75" hidden="1">
      <c r="A88" s="10">
        <f t="shared" si="22"/>
        <v>0</v>
      </c>
      <c r="B88" s="10">
        <f t="shared" si="23"/>
        <v>0</v>
      </c>
      <c r="C88" s="9" t="e">
        <f>VLOOKUP(B88,BPM!$A$2:$C$500,2,0)</f>
        <v>#N/A</v>
      </c>
      <c r="D88" s="9" t="e">
        <f>VLOOKUP(B88,BPM!$A$2:$C$500,3,0)</f>
        <v>#N/A</v>
      </c>
      <c r="E88" s="1"/>
      <c r="G88" s="26"/>
      <c r="H88" s="27"/>
      <c r="I88" s="28"/>
      <c r="J88" s="28"/>
      <c r="K88" s="39"/>
      <c r="L88" s="39"/>
      <c r="M88" s="39"/>
      <c r="N88" s="44">
        <f t="shared" si="24"/>
        <v>3</v>
      </c>
      <c r="O88" s="44" t="e">
        <f t="shared" si="25"/>
        <v>#DIV/0!</v>
      </c>
      <c r="P88" s="44"/>
      <c r="Q88" s="38" t="e">
        <f t="shared" si="26"/>
        <v>#N/A</v>
      </c>
      <c r="R88" s="38">
        <f t="shared" si="27"/>
        <v>0</v>
      </c>
      <c r="S88" s="45">
        <f t="shared" si="28"/>
        <v>0</v>
      </c>
    </row>
    <row r="89" spans="1:19" ht="15.75" hidden="1">
      <c r="A89" s="10">
        <f t="shared" si="22"/>
        <v>0</v>
      </c>
      <c r="B89" s="10">
        <f t="shared" si="23"/>
        <v>0</v>
      </c>
      <c r="C89" s="9" t="e">
        <f>VLOOKUP(B89,BPM!$A$2:$C$500,2,0)</f>
        <v>#N/A</v>
      </c>
      <c r="D89" s="9" t="e">
        <f>VLOOKUP(B89,BPM!$A$2:$C$500,3,0)</f>
        <v>#N/A</v>
      </c>
      <c r="E89" s="1"/>
      <c r="G89" s="26"/>
      <c r="H89" s="27"/>
      <c r="I89" s="28"/>
      <c r="J89" s="28"/>
      <c r="K89" s="39"/>
      <c r="L89" s="39"/>
      <c r="M89" s="39"/>
      <c r="N89" s="44">
        <f t="shared" si="24"/>
        <v>3</v>
      </c>
      <c r="O89" s="44" t="e">
        <f t="shared" si="25"/>
        <v>#DIV/0!</v>
      </c>
      <c r="P89" s="44"/>
      <c r="Q89" s="38" t="e">
        <f t="shared" si="26"/>
        <v>#N/A</v>
      </c>
      <c r="R89" s="38">
        <f t="shared" si="27"/>
        <v>0</v>
      </c>
      <c r="S89" s="45">
        <f t="shared" si="28"/>
        <v>0</v>
      </c>
    </row>
    <row r="90" spans="1:19" ht="15.75" hidden="1">
      <c r="A90" s="10">
        <f t="shared" si="22"/>
        <v>0</v>
      </c>
      <c r="B90" s="10">
        <f t="shared" si="23"/>
        <v>0</v>
      </c>
      <c r="C90" s="9" t="e">
        <f>VLOOKUP(B90,BPM!$A$2:$C$500,2,0)</f>
        <v>#N/A</v>
      </c>
      <c r="D90" s="9" t="e">
        <f>VLOOKUP(B90,BPM!$A$2:$C$500,3,0)</f>
        <v>#N/A</v>
      </c>
      <c r="E90" s="1"/>
      <c r="G90" s="26"/>
      <c r="H90" s="27"/>
      <c r="I90" s="28"/>
      <c r="J90" s="28"/>
      <c r="K90" s="39"/>
      <c r="L90" s="39"/>
      <c r="M90" s="39"/>
      <c r="N90" s="44">
        <f t="shared" si="24"/>
        <v>3</v>
      </c>
      <c r="O90" s="44" t="e">
        <f t="shared" si="25"/>
        <v>#DIV/0!</v>
      </c>
      <c r="P90" s="44"/>
      <c r="Q90" s="38" t="e">
        <f t="shared" si="26"/>
        <v>#N/A</v>
      </c>
      <c r="R90" s="38">
        <f t="shared" si="27"/>
        <v>0</v>
      </c>
      <c r="S90" s="45">
        <f t="shared" si="28"/>
        <v>0</v>
      </c>
    </row>
    <row r="91" spans="1:19" ht="15.75" hidden="1">
      <c r="A91" s="10">
        <f t="shared" si="22"/>
        <v>0</v>
      </c>
      <c r="B91" s="10">
        <f t="shared" si="23"/>
        <v>0</v>
      </c>
      <c r="C91" s="9" t="e">
        <f>VLOOKUP(B91,BPM!$A$2:$C$500,2,0)</f>
        <v>#N/A</v>
      </c>
      <c r="D91" s="9" t="e">
        <f>VLOOKUP(B91,BPM!$A$2:$C$500,3,0)</f>
        <v>#N/A</v>
      </c>
      <c r="E91" s="1"/>
      <c r="G91" s="26"/>
      <c r="H91" s="27"/>
      <c r="I91" s="28"/>
      <c r="J91" s="28"/>
      <c r="K91" s="39"/>
      <c r="L91" s="39"/>
      <c r="M91" s="39"/>
      <c r="N91" s="44">
        <f t="shared" si="24"/>
        <v>3</v>
      </c>
      <c r="O91" s="44" t="e">
        <f t="shared" si="25"/>
        <v>#DIV/0!</v>
      </c>
      <c r="P91" s="44"/>
      <c r="Q91" s="38" t="e">
        <f t="shared" si="26"/>
        <v>#N/A</v>
      </c>
      <c r="R91" s="38">
        <f t="shared" si="27"/>
        <v>0</v>
      </c>
      <c r="S91" s="45">
        <f t="shared" si="28"/>
        <v>0</v>
      </c>
    </row>
    <row r="92" spans="3:19" s="10" customFormat="1" ht="15" hidden="1">
      <c r="C92" s="9"/>
      <c r="D92" s="9"/>
      <c r="G92" s="31"/>
      <c r="H92" s="31"/>
      <c r="I92" s="32"/>
      <c r="J92" s="32"/>
      <c r="K92" s="31"/>
      <c r="L92" s="31"/>
      <c r="M92" s="31"/>
      <c r="N92" s="32"/>
      <c r="O92" s="32"/>
      <c r="P92" s="32"/>
      <c r="Q92" s="32"/>
      <c r="R92" s="32"/>
      <c r="S92" s="41"/>
    </row>
    <row r="93" spans="3:19" s="10" customFormat="1" ht="15" hidden="1">
      <c r="C93" s="9"/>
      <c r="D93" s="9"/>
      <c r="G93" s="31"/>
      <c r="H93" s="31"/>
      <c r="I93" s="32"/>
      <c r="J93" s="32"/>
      <c r="K93" s="31"/>
      <c r="L93" s="31"/>
      <c r="M93" s="31"/>
      <c r="N93" s="32"/>
      <c r="O93" s="32"/>
      <c r="P93" s="32"/>
      <c r="Q93" s="32"/>
      <c r="R93" s="32"/>
      <c r="S93" s="41"/>
    </row>
    <row r="94" spans="3:19" s="10" customFormat="1" ht="15" hidden="1">
      <c r="C94" s="9"/>
      <c r="D94" s="9"/>
      <c r="G94" s="31"/>
      <c r="H94" s="31"/>
      <c r="I94" s="32"/>
      <c r="J94" s="32"/>
      <c r="K94" s="31"/>
      <c r="L94" s="31"/>
      <c r="M94" s="31"/>
      <c r="N94" s="32"/>
      <c r="O94" s="32"/>
      <c r="P94" s="32"/>
      <c r="Q94" s="32"/>
      <c r="R94" s="32"/>
      <c r="S94" s="41"/>
    </row>
    <row r="95" spans="3:19" s="10" customFormat="1" ht="15" hidden="1">
      <c r="C95" s="9"/>
      <c r="D95" s="9"/>
      <c r="G95" s="31"/>
      <c r="H95" s="31"/>
      <c r="I95" s="32"/>
      <c r="J95" s="32"/>
      <c r="K95" s="31"/>
      <c r="L95" s="31"/>
      <c r="M95" s="31"/>
      <c r="N95" s="32"/>
      <c r="O95" s="32"/>
      <c r="P95" s="32"/>
      <c r="Q95" s="32"/>
      <c r="R95" s="32"/>
      <c r="S95" s="41"/>
    </row>
    <row r="96" spans="3:19" s="10" customFormat="1" ht="15" hidden="1">
      <c r="C96" s="9"/>
      <c r="D96" s="9"/>
      <c r="G96" s="31"/>
      <c r="H96" s="31"/>
      <c r="I96" s="32"/>
      <c r="J96" s="32"/>
      <c r="K96" s="31"/>
      <c r="L96" s="31"/>
      <c r="M96" s="31"/>
      <c r="N96" s="32"/>
      <c r="O96" s="32"/>
      <c r="P96" s="32"/>
      <c r="Q96" s="32"/>
      <c r="R96" s="32"/>
      <c r="S96" s="41"/>
    </row>
    <row r="97" spans="3:19" s="10" customFormat="1" ht="15" hidden="1">
      <c r="C97" s="9"/>
      <c r="D97" s="9"/>
      <c r="G97" s="31"/>
      <c r="H97" s="31"/>
      <c r="I97" s="32"/>
      <c r="J97" s="32"/>
      <c r="K97" s="31"/>
      <c r="L97" s="31"/>
      <c r="M97" s="31"/>
      <c r="N97" s="32"/>
      <c r="O97" s="32"/>
      <c r="P97" s="32"/>
      <c r="Q97" s="32"/>
      <c r="R97" s="32"/>
      <c r="S97" s="41"/>
    </row>
    <row r="98" spans="3:19" s="10" customFormat="1" ht="15" hidden="1">
      <c r="C98" s="9"/>
      <c r="D98" s="9"/>
      <c r="G98" s="31"/>
      <c r="H98" s="31"/>
      <c r="I98" s="32"/>
      <c r="J98" s="32"/>
      <c r="K98" s="31"/>
      <c r="L98" s="31"/>
      <c r="M98" s="31"/>
      <c r="N98" s="32"/>
      <c r="O98" s="32"/>
      <c r="P98" s="32"/>
      <c r="Q98" s="32"/>
      <c r="R98" s="32"/>
      <c r="S98" s="41"/>
    </row>
    <row r="99" spans="3:19" s="10" customFormat="1" ht="15" hidden="1">
      <c r="C99" s="9"/>
      <c r="D99" s="9"/>
      <c r="G99" s="31"/>
      <c r="H99" s="31"/>
      <c r="I99" s="32"/>
      <c r="J99" s="32"/>
      <c r="K99" s="31"/>
      <c r="L99" s="31"/>
      <c r="M99" s="31"/>
      <c r="N99" s="32"/>
      <c r="O99" s="32"/>
      <c r="P99" s="32"/>
      <c r="Q99" s="32"/>
      <c r="R99" s="32"/>
      <c r="S99" s="41"/>
    </row>
    <row r="100" spans="3:19" s="10" customFormat="1" ht="15" hidden="1">
      <c r="C100" s="9"/>
      <c r="D100" s="9"/>
      <c r="G100" s="31"/>
      <c r="H100" s="31"/>
      <c r="I100" s="32"/>
      <c r="J100" s="32"/>
      <c r="K100" s="31"/>
      <c r="L100" s="31"/>
      <c r="M100" s="31"/>
      <c r="N100" s="32"/>
      <c r="O100" s="32"/>
      <c r="P100" s="32"/>
      <c r="Q100" s="32"/>
      <c r="R100" s="32"/>
      <c r="S100" s="41"/>
    </row>
    <row r="101" spans="3:19" s="10" customFormat="1" ht="15" hidden="1">
      <c r="C101" s="9"/>
      <c r="D101" s="9"/>
      <c r="G101" s="31"/>
      <c r="H101" s="31"/>
      <c r="I101" s="32"/>
      <c r="J101" s="32"/>
      <c r="K101" s="31"/>
      <c r="L101" s="31"/>
      <c r="M101" s="31"/>
      <c r="N101" s="32"/>
      <c r="O101" s="32"/>
      <c r="P101" s="32"/>
      <c r="Q101" s="32"/>
      <c r="R101" s="32"/>
      <c r="S101" s="41"/>
    </row>
    <row r="102" spans="3:19" s="10" customFormat="1" ht="15" hidden="1">
      <c r="C102" s="9"/>
      <c r="D102" s="9"/>
      <c r="G102" s="31"/>
      <c r="H102" s="31"/>
      <c r="I102" s="32"/>
      <c r="J102" s="32"/>
      <c r="K102" s="31"/>
      <c r="L102" s="31"/>
      <c r="M102" s="31"/>
      <c r="N102" s="32"/>
      <c r="O102" s="32"/>
      <c r="P102" s="32"/>
      <c r="Q102" s="32"/>
      <c r="R102" s="32"/>
      <c r="S102" s="41"/>
    </row>
    <row r="103" spans="3:19" s="10" customFormat="1" ht="15" hidden="1">
      <c r="C103" s="9"/>
      <c r="D103" s="9"/>
      <c r="G103" s="31"/>
      <c r="H103" s="31"/>
      <c r="I103" s="32"/>
      <c r="J103" s="32"/>
      <c r="K103" s="31"/>
      <c r="L103" s="31"/>
      <c r="M103" s="31"/>
      <c r="N103" s="32"/>
      <c r="O103" s="32"/>
      <c r="P103" s="32"/>
      <c r="Q103" s="32"/>
      <c r="R103" s="32"/>
      <c r="S103" s="41"/>
    </row>
    <row r="104" spans="3:19" s="10" customFormat="1" ht="15" hidden="1">
      <c r="C104" s="9"/>
      <c r="D104" s="9"/>
      <c r="G104" s="31"/>
      <c r="H104" s="31"/>
      <c r="I104" s="32"/>
      <c r="J104" s="32"/>
      <c r="K104" s="31"/>
      <c r="L104" s="31"/>
      <c r="M104" s="31"/>
      <c r="N104" s="32"/>
      <c r="O104" s="32"/>
      <c r="P104" s="32"/>
      <c r="Q104" s="32"/>
      <c r="R104" s="32"/>
      <c r="S104" s="41"/>
    </row>
    <row r="105" spans="3:19" s="10" customFormat="1" ht="15" hidden="1">
      <c r="C105" s="9"/>
      <c r="D105" s="9"/>
      <c r="G105" s="31"/>
      <c r="H105" s="31"/>
      <c r="I105" s="32"/>
      <c r="J105" s="32"/>
      <c r="K105" s="31"/>
      <c r="L105" s="31"/>
      <c r="M105" s="31"/>
      <c r="N105" s="32"/>
      <c r="O105" s="32"/>
      <c r="P105" s="32"/>
      <c r="Q105" s="32"/>
      <c r="R105" s="32"/>
      <c r="S105" s="41"/>
    </row>
    <row r="106" spans="3:19" s="10" customFormat="1" ht="15" hidden="1">
      <c r="C106" s="9"/>
      <c r="D106" s="9"/>
      <c r="G106" s="31"/>
      <c r="H106" s="31"/>
      <c r="I106" s="32"/>
      <c r="J106" s="32"/>
      <c r="K106" s="31"/>
      <c r="L106" s="31"/>
      <c r="M106" s="31"/>
      <c r="N106" s="32"/>
      <c r="O106" s="32"/>
      <c r="P106" s="32"/>
      <c r="Q106" s="32"/>
      <c r="R106" s="32"/>
      <c r="S106" s="41"/>
    </row>
    <row r="107" spans="3:19" s="10" customFormat="1" ht="15" hidden="1">
      <c r="C107" s="9"/>
      <c r="D107" s="9"/>
      <c r="G107" s="31"/>
      <c r="H107" s="31"/>
      <c r="I107" s="32"/>
      <c r="J107" s="32"/>
      <c r="K107" s="31"/>
      <c r="L107" s="31"/>
      <c r="M107" s="31"/>
      <c r="N107" s="32"/>
      <c r="O107" s="32"/>
      <c r="P107" s="32"/>
      <c r="Q107" s="32"/>
      <c r="R107" s="32"/>
      <c r="S107" s="41"/>
    </row>
    <row r="108" spans="3:19" s="10" customFormat="1" ht="15" hidden="1">
      <c r="C108" s="9"/>
      <c r="D108" s="9"/>
      <c r="G108" s="31"/>
      <c r="H108" s="31"/>
      <c r="I108" s="32"/>
      <c r="J108" s="32"/>
      <c r="K108" s="31"/>
      <c r="L108" s="31"/>
      <c r="M108" s="31"/>
      <c r="N108" s="32"/>
      <c r="O108" s="32"/>
      <c r="P108" s="32"/>
      <c r="Q108" s="32"/>
      <c r="R108" s="32"/>
      <c r="S108" s="41"/>
    </row>
    <row r="109" spans="3:19" s="10" customFormat="1" ht="15" hidden="1">
      <c r="C109" s="9"/>
      <c r="D109" s="9"/>
      <c r="G109" s="31"/>
      <c r="H109" s="31"/>
      <c r="I109" s="32"/>
      <c r="J109" s="32"/>
      <c r="K109" s="31"/>
      <c r="L109" s="31"/>
      <c r="M109" s="31"/>
      <c r="N109" s="32"/>
      <c r="O109" s="32"/>
      <c r="P109" s="32"/>
      <c r="Q109" s="32"/>
      <c r="R109" s="32"/>
      <c r="S109" s="41"/>
    </row>
    <row r="110" spans="3:19" s="10" customFormat="1" ht="15" hidden="1">
      <c r="C110" s="9"/>
      <c r="D110" s="9"/>
      <c r="G110" s="31"/>
      <c r="H110" s="31"/>
      <c r="I110" s="32"/>
      <c r="J110" s="32"/>
      <c r="K110" s="31"/>
      <c r="L110" s="31"/>
      <c r="M110" s="31"/>
      <c r="N110" s="32"/>
      <c r="O110" s="32"/>
      <c r="P110" s="32"/>
      <c r="Q110" s="32"/>
      <c r="R110" s="32"/>
      <c r="S110" s="41"/>
    </row>
    <row r="111" spans="3:19" s="10" customFormat="1" ht="15" hidden="1">
      <c r="C111" s="9"/>
      <c r="D111" s="9"/>
      <c r="G111" s="31"/>
      <c r="H111" s="31"/>
      <c r="I111" s="32"/>
      <c r="J111" s="32"/>
      <c r="K111" s="31"/>
      <c r="L111" s="31"/>
      <c r="M111" s="31"/>
      <c r="N111" s="32"/>
      <c r="O111" s="32"/>
      <c r="P111" s="32"/>
      <c r="Q111" s="32"/>
      <c r="R111" s="32"/>
      <c r="S111" s="41"/>
    </row>
    <row r="112" spans="3:19" s="10" customFormat="1" ht="15" hidden="1">
      <c r="C112" s="9"/>
      <c r="D112" s="9"/>
      <c r="G112" s="31"/>
      <c r="H112" s="31"/>
      <c r="I112" s="32"/>
      <c r="J112" s="32"/>
      <c r="K112" s="31"/>
      <c r="L112" s="31"/>
      <c r="M112" s="31"/>
      <c r="N112" s="32"/>
      <c r="O112" s="32"/>
      <c r="P112" s="32"/>
      <c r="Q112" s="32"/>
      <c r="R112" s="32"/>
      <c r="S112" s="41"/>
    </row>
    <row r="113" spans="3:19" s="10" customFormat="1" ht="15" hidden="1">
      <c r="C113" s="9"/>
      <c r="D113" s="9"/>
      <c r="G113" s="31"/>
      <c r="H113" s="31"/>
      <c r="I113" s="32"/>
      <c r="J113" s="32"/>
      <c r="K113" s="31"/>
      <c r="L113" s="31"/>
      <c r="M113" s="31"/>
      <c r="N113" s="32"/>
      <c r="O113" s="32"/>
      <c r="P113" s="32"/>
      <c r="Q113" s="32"/>
      <c r="R113" s="32"/>
      <c r="S113" s="41"/>
    </row>
    <row r="114" spans="3:19" s="10" customFormat="1" ht="15" hidden="1">
      <c r="C114" s="9"/>
      <c r="D114" s="9"/>
      <c r="G114" s="31"/>
      <c r="H114" s="31"/>
      <c r="I114" s="32"/>
      <c r="J114" s="32"/>
      <c r="K114" s="31"/>
      <c r="L114" s="31"/>
      <c r="M114" s="31"/>
      <c r="N114" s="32"/>
      <c r="O114" s="32"/>
      <c r="P114" s="32"/>
      <c r="Q114" s="32"/>
      <c r="R114" s="32"/>
      <c r="S114" s="41"/>
    </row>
    <row r="115" spans="3:19" s="10" customFormat="1" ht="15" hidden="1">
      <c r="C115" s="9"/>
      <c r="D115" s="9"/>
      <c r="G115" s="31"/>
      <c r="H115" s="31"/>
      <c r="I115" s="32"/>
      <c r="J115" s="32"/>
      <c r="K115" s="31"/>
      <c r="L115" s="31"/>
      <c r="M115" s="31"/>
      <c r="N115" s="32"/>
      <c r="O115" s="32"/>
      <c r="P115" s="32"/>
      <c r="Q115" s="32"/>
      <c r="R115" s="32"/>
      <c r="S115" s="41"/>
    </row>
    <row r="116" spans="3:19" s="10" customFormat="1" ht="15" hidden="1">
      <c r="C116" s="9"/>
      <c r="D116" s="9"/>
      <c r="G116" s="31"/>
      <c r="H116" s="31"/>
      <c r="I116" s="32"/>
      <c r="J116" s="32"/>
      <c r="K116" s="31"/>
      <c r="L116" s="31"/>
      <c r="M116" s="31"/>
      <c r="N116" s="32"/>
      <c r="O116" s="32"/>
      <c r="P116" s="32"/>
      <c r="Q116" s="32"/>
      <c r="R116" s="32"/>
      <c r="S116" s="41"/>
    </row>
    <row r="117" spans="3:19" s="10" customFormat="1" ht="15" hidden="1">
      <c r="C117" s="9"/>
      <c r="D117" s="9"/>
      <c r="G117" s="31"/>
      <c r="H117" s="31"/>
      <c r="I117" s="32"/>
      <c r="J117" s="32"/>
      <c r="K117" s="31"/>
      <c r="L117" s="31"/>
      <c r="M117" s="31"/>
      <c r="N117" s="32"/>
      <c r="O117" s="32"/>
      <c r="P117" s="32"/>
      <c r="Q117" s="32"/>
      <c r="R117" s="32"/>
      <c r="S117" s="41"/>
    </row>
    <row r="118" spans="3:19" s="10" customFormat="1" ht="15" hidden="1">
      <c r="C118" s="9"/>
      <c r="D118" s="9"/>
      <c r="G118" s="31"/>
      <c r="H118" s="31"/>
      <c r="I118" s="32"/>
      <c r="J118" s="32"/>
      <c r="K118" s="31"/>
      <c r="L118" s="31"/>
      <c r="M118" s="31"/>
      <c r="N118" s="32"/>
      <c r="O118" s="32"/>
      <c r="P118" s="32"/>
      <c r="Q118" s="32"/>
      <c r="R118" s="32"/>
      <c r="S118" s="41"/>
    </row>
    <row r="119" spans="3:19" s="10" customFormat="1" ht="15" hidden="1">
      <c r="C119" s="9"/>
      <c r="D119" s="9"/>
      <c r="G119" s="31"/>
      <c r="H119" s="31"/>
      <c r="I119" s="32"/>
      <c r="J119" s="32"/>
      <c r="K119" s="31"/>
      <c r="L119" s="31"/>
      <c r="M119" s="31"/>
      <c r="N119" s="32"/>
      <c r="O119" s="32"/>
      <c r="P119" s="32"/>
      <c r="Q119" s="32"/>
      <c r="R119" s="32"/>
      <c r="S119" s="41"/>
    </row>
    <row r="120" spans="3:19" s="10" customFormat="1" ht="15" hidden="1">
      <c r="C120" s="9"/>
      <c r="D120" s="9"/>
      <c r="G120" s="31"/>
      <c r="H120" s="31"/>
      <c r="I120" s="32"/>
      <c r="J120" s="32"/>
      <c r="K120" s="31"/>
      <c r="L120" s="31"/>
      <c r="M120" s="31"/>
      <c r="N120" s="32"/>
      <c r="O120" s="32"/>
      <c r="P120" s="32"/>
      <c r="Q120" s="32"/>
      <c r="R120" s="32"/>
      <c r="S120" s="41"/>
    </row>
    <row r="121" spans="3:19" s="10" customFormat="1" ht="15" hidden="1">
      <c r="C121" s="9"/>
      <c r="D121" s="9"/>
      <c r="G121" s="31"/>
      <c r="H121" s="31"/>
      <c r="I121" s="32"/>
      <c r="J121" s="32"/>
      <c r="K121" s="31"/>
      <c r="L121" s="31"/>
      <c r="M121" s="31"/>
      <c r="N121" s="32"/>
      <c r="O121" s="32"/>
      <c r="P121" s="32"/>
      <c r="Q121" s="32"/>
      <c r="R121" s="32"/>
      <c r="S121" s="41"/>
    </row>
    <row r="122" spans="3:19" s="10" customFormat="1" ht="15" hidden="1">
      <c r="C122" s="9"/>
      <c r="D122" s="9"/>
      <c r="G122" s="31"/>
      <c r="H122" s="31"/>
      <c r="I122" s="32"/>
      <c r="J122" s="32"/>
      <c r="K122" s="31"/>
      <c r="L122" s="31"/>
      <c r="M122" s="31"/>
      <c r="N122" s="32"/>
      <c r="O122" s="32"/>
      <c r="P122" s="32"/>
      <c r="Q122" s="32"/>
      <c r="R122" s="32"/>
      <c r="S122" s="41"/>
    </row>
    <row r="123" spans="3:19" s="10" customFormat="1" ht="15" hidden="1">
      <c r="C123" s="9"/>
      <c r="D123" s="9"/>
      <c r="G123" s="31"/>
      <c r="H123" s="31"/>
      <c r="I123" s="32"/>
      <c r="J123" s="32"/>
      <c r="K123" s="31"/>
      <c r="L123" s="31"/>
      <c r="M123" s="31"/>
      <c r="N123" s="32"/>
      <c r="O123" s="32"/>
      <c r="P123" s="32"/>
      <c r="Q123" s="32"/>
      <c r="R123" s="32"/>
      <c r="S123" s="41"/>
    </row>
    <row r="124" spans="3:19" s="10" customFormat="1" ht="15" hidden="1">
      <c r="C124" s="9"/>
      <c r="D124" s="9"/>
      <c r="G124" s="31"/>
      <c r="H124" s="31"/>
      <c r="I124" s="32"/>
      <c r="J124" s="32"/>
      <c r="K124" s="31"/>
      <c r="L124" s="31"/>
      <c r="M124" s="31"/>
      <c r="N124" s="32"/>
      <c r="O124" s="32"/>
      <c r="P124" s="32"/>
      <c r="Q124" s="32"/>
      <c r="R124" s="32"/>
      <c r="S124" s="41"/>
    </row>
    <row r="125" spans="3:19" s="10" customFormat="1" ht="15" hidden="1">
      <c r="C125" s="9"/>
      <c r="D125" s="9"/>
      <c r="G125" s="31"/>
      <c r="H125" s="31"/>
      <c r="I125" s="32"/>
      <c r="J125" s="32"/>
      <c r="K125" s="31"/>
      <c r="L125" s="31"/>
      <c r="M125" s="31"/>
      <c r="N125" s="32"/>
      <c r="O125" s="32"/>
      <c r="P125" s="32"/>
      <c r="Q125" s="32"/>
      <c r="R125" s="32"/>
      <c r="S125" s="41"/>
    </row>
    <row r="126" spans="3:19" s="10" customFormat="1" ht="15" hidden="1">
      <c r="C126" s="9"/>
      <c r="D126" s="9"/>
      <c r="G126" s="31"/>
      <c r="H126" s="31"/>
      <c r="I126" s="32"/>
      <c r="J126" s="32"/>
      <c r="K126" s="31"/>
      <c r="L126" s="31"/>
      <c r="M126" s="31"/>
      <c r="N126" s="32"/>
      <c r="O126" s="32"/>
      <c r="P126" s="32"/>
      <c r="Q126" s="32"/>
      <c r="R126" s="32"/>
      <c r="S126" s="41"/>
    </row>
    <row r="127" spans="3:19" s="10" customFormat="1" ht="15" hidden="1">
      <c r="C127" s="9"/>
      <c r="D127" s="9"/>
      <c r="G127" s="31"/>
      <c r="H127" s="31"/>
      <c r="I127" s="32"/>
      <c r="J127" s="32"/>
      <c r="K127" s="31"/>
      <c r="L127" s="31"/>
      <c r="M127" s="31"/>
      <c r="N127" s="32"/>
      <c r="O127" s="32"/>
      <c r="P127" s="32"/>
      <c r="Q127" s="32"/>
      <c r="R127" s="32"/>
      <c r="S127" s="41"/>
    </row>
    <row r="128" spans="3:19" s="10" customFormat="1" ht="15" hidden="1">
      <c r="C128" s="9"/>
      <c r="D128" s="9"/>
      <c r="G128" s="31"/>
      <c r="H128" s="31"/>
      <c r="I128" s="32"/>
      <c r="J128" s="32"/>
      <c r="K128" s="31"/>
      <c r="L128" s="31"/>
      <c r="M128" s="31"/>
      <c r="N128" s="32"/>
      <c r="O128" s="32"/>
      <c r="P128" s="32"/>
      <c r="Q128" s="32"/>
      <c r="R128" s="32"/>
      <c r="S128" s="41"/>
    </row>
    <row r="129" spans="3:19" s="10" customFormat="1" ht="15" hidden="1">
      <c r="C129" s="9"/>
      <c r="D129" s="9"/>
      <c r="G129" s="31"/>
      <c r="H129" s="31"/>
      <c r="I129" s="32"/>
      <c r="J129" s="32"/>
      <c r="K129" s="31"/>
      <c r="L129" s="31"/>
      <c r="M129" s="31"/>
      <c r="N129" s="32"/>
      <c r="O129" s="32"/>
      <c r="P129" s="32"/>
      <c r="Q129" s="32"/>
      <c r="R129" s="32"/>
      <c r="S129" s="41"/>
    </row>
    <row r="130" spans="3:19" s="10" customFormat="1" ht="15" hidden="1">
      <c r="C130" s="9"/>
      <c r="D130" s="9"/>
      <c r="G130" s="31"/>
      <c r="H130" s="31"/>
      <c r="I130" s="32"/>
      <c r="J130" s="32"/>
      <c r="K130" s="31"/>
      <c r="L130" s="31"/>
      <c r="M130" s="31"/>
      <c r="N130" s="32"/>
      <c r="O130" s="32"/>
      <c r="P130" s="32"/>
      <c r="Q130" s="32"/>
      <c r="R130" s="32"/>
      <c r="S130" s="41"/>
    </row>
    <row r="131" spans="3:19" s="10" customFormat="1" ht="15" hidden="1">
      <c r="C131" s="9"/>
      <c r="D131" s="9"/>
      <c r="G131" s="31"/>
      <c r="H131" s="31"/>
      <c r="I131" s="32"/>
      <c r="J131" s="32"/>
      <c r="K131" s="31"/>
      <c r="L131" s="31"/>
      <c r="M131" s="31"/>
      <c r="N131" s="32"/>
      <c r="O131" s="32"/>
      <c r="P131" s="32"/>
      <c r="Q131" s="32"/>
      <c r="R131" s="32"/>
      <c r="S131" s="41"/>
    </row>
    <row r="132" spans="3:19" s="10" customFormat="1" ht="15" hidden="1">
      <c r="C132" s="9"/>
      <c r="D132" s="9"/>
      <c r="G132" s="31"/>
      <c r="H132" s="31"/>
      <c r="I132" s="32"/>
      <c r="J132" s="32"/>
      <c r="K132" s="31"/>
      <c r="L132" s="31"/>
      <c r="M132" s="31"/>
      <c r="N132" s="32"/>
      <c r="O132" s="32"/>
      <c r="P132" s="32"/>
      <c r="Q132" s="32"/>
      <c r="R132" s="32"/>
      <c r="S132" s="41"/>
    </row>
    <row r="133" spans="3:19" s="10" customFormat="1" ht="15" hidden="1">
      <c r="C133" s="9"/>
      <c r="D133" s="9"/>
      <c r="G133" s="31"/>
      <c r="H133" s="31"/>
      <c r="I133" s="32"/>
      <c r="J133" s="32"/>
      <c r="K133" s="31"/>
      <c r="L133" s="31"/>
      <c r="M133" s="31"/>
      <c r="N133" s="32"/>
      <c r="O133" s="32"/>
      <c r="P133" s="32"/>
      <c r="Q133" s="32"/>
      <c r="R133" s="32"/>
      <c r="S133" s="41"/>
    </row>
    <row r="134" spans="3:19" s="10" customFormat="1" ht="15" hidden="1">
      <c r="C134" s="9"/>
      <c r="D134" s="9"/>
      <c r="G134" s="31"/>
      <c r="H134" s="31"/>
      <c r="I134" s="32"/>
      <c r="J134" s="32"/>
      <c r="K134" s="31"/>
      <c r="L134" s="31"/>
      <c r="M134" s="31"/>
      <c r="N134" s="32"/>
      <c r="O134" s="32"/>
      <c r="P134" s="32"/>
      <c r="Q134" s="32"/>
      <c r="R134" s="32"/>
      <c r="S134" s="41"/>
    </row>
    <row r="135" spans="3:19" s="10" customFormat="1" ht="15" hidden="1">
      <c r="C135" s="9"/>
      <c r="D135" s="9"/>
      <c r="G135" s="31"/>
      <c r="H135" s="31"/>
      <c r="I135" s="32"/>
      <c r="J135" s="32"/>
      <c r="K135" s="31"/>
      <c r="L135" s="31"/>
      <c r="M135" s="31"/>
      <c r="N135" s="32"/>
      <c r="O135" s="32"/>
      <c r="P135" s="32"/>
      <c r="Q135" s="32"/>
      <c r="R135" s="32"/>
      <c r="S135" s="41"/>
    </row>
    <row r="136" spans="3:19" s="10" customFormat="1" ht="15" hidden="1">
      <c r="C136" s="9"/>
      <c r="D136" s="9"/>
      <c r="G136" s="31"/>
      <c r="H136" s="31"/>
      <c r="I136" s="32"/>
      <c r="J136" s="32"/>
      <c r="K136" s="31"/>
      <c r="L136" s="31"/>
      <c r="M136" s="31"/>
      <c r="N136" s="32"/>
      <c r="O136" s="32"/>
      <c r="P136" s="32"/>
      <c r="Q136" s="32"/>
      <c r="R136" s="32"/>
      <c r="S136" s="41"/>
    </row>
    <row r="137" spans="3:19" s="10" customFormat="1" ht="15" hidden="1">
      <c r="C137" s="9"/>
      <c r="D137" s="9"/>
      <c r="G137" s="31"/>
      <c r="H137" s="31"/>
      <c r="I137" s="32"/>
      <c r="J137" s="32"/>
      <c r="K137" s="31"/>
      <c r="L137" s="31"/>
      <c r="M137" s="31"/>
      <c r="N137" s="32"/>
      <c r="O137" s="32"/>
      <c r="P137" s="32"/>
      <c r="Q137" s="32"/>
      <c r="R137" s="32"/>
      <c r="S137" s="41"/>
    </row>
    <row r="138" spans="3:19" s="10" customFormat="1" ht="15" hidden="1">
      <c r="C138" s="9"/>
      <c r="D138" s="9"/>
      <c r="G138" s="31"/>
      <c r="H138" s="31"/>
      <c r="I138" s="32"/>
      <c r="J138" s="32"/>
      <c r="K138" s="31"/>
      <c r="L138" s="31"/>
      <c r="M138" s="31"/>
      <c r="N138" s="32"/>
      <c r="O138" s="32"/>
      <c r="P138" s="32"/>
      <c r="Q138" s="32"/>
      <c r="R138" s="32"/>
      <c r="S138" s="41"/>
    </row>
    <row r="139" spans="3:19" s="10" customFormat="1" ht="15" hidden="1">
      <c r="C139" s="9"/>
      <c r="D139" s="9"/>
      <c r="G139" s="31"/>
      <c r="H139" s="31"/>
      <c r="I139" s="32"/>
      <c r="J139" s="32"/>
      <c r="K139" s="31"/>
      <c r="L139" s="31"/>
      <c r="M139" s="31"/>
      <c r="N139" s="32"/>
      <c r="O139" s="32"/>
      <c r="P139" s="32"/>
      <c r="Q139" s="32"/>
      <c r="R139" s="32"/>
      <c r="S139" s="41"/>
    </row>
    <row r="140" spans="3:19" s="10" customFormat="1" ht="15" hidden="1">
      <c r="C140" s="9"/>
      <c r="D140" s="9"/>
      <c r="G140" s="31"/>
      <c r="H140" s="31"/>
      <c r="I140" s="32"/>
      <c r="J140" s="32"/>
      <c r="K140" s="31"/>
      <c r="L140" s="31"/>
      <c r="M140" s="31"/>
      <c r="N140" s="32"/>
      <c r="O140" s="32"/>
      <c r="P140" s="32"/>
      <c r="Q140" s="32"/>
      <c r="R140" s="32"/>
      <c r="S140" s="41"/>
    </row>
    <row r="141" spans="3:19" s="10" customFormat="1" ht="15" hidden="1">
      <c r="C141" s="9"/>
      <c r="D141" s="9"/>
      <c r="G141" s="31"/>
      <c r="H141" s="31"/>
      <c r="I141" s="32"/>
      <c r="J141" s="32"/>
      <c r="K141" s="31"/>
      <c r="L141" s="31"/>
      <c r="M141" s="31"/>
      <c r="N141" s="32"/>
      <c r="O141" s="32"/>
      <c r="P141" s="32"/>
      <c r="Q141" s="32"/>
      <c r="R141" s="32"/>
      <c r="S141" s="41"/>
    </row>
    <row r="142" spans="3:19" s="10" customFormat="1" ht="15" hidden="1">
      <c r="C142" s="9"/>
      <c r="D142" s="9"/>
      <c r="G142" s="31"/>
      <c r="H142" s="31"/>
      <c r="I142" s="32"/>
      <c r="J142" s="32"/>
      <c r="K142" s="31"/>
      <c r="L142" s="31"/>
      <c r="M142" s="31"/>
      <c r="N142" s="32"/>
      <c r="O142" s="32"/>
      <c r="P142" s="32"/>
      <c r="Q142" s="32"/>
      <c r="R142" s="32"/>
      <c r="S142" s="41"/>
    </row>
    <row r="143" spans="3:19" s="10" customFormat="1" ht="15" hidden="1">
      <c r="C143" s="9"/>
      <c r="D143" s="9"/>
      <c r="G143" s="31"/>
      <c r="H143" s="31"/>
      <c r="I143" s="32"/>
      <c r="J143" s="32"/>
      <c r="K143" s="31"/>
      <c r="L143" s="31"/>
      <c r="M143" s="31"/>
      <c r="N143" s="32"/>
      <c r="O143" s="32"/>
      <c r="P143" s="32"/>
      <c r="Q143" s="32"/>
      <c r="R143" s="32"/>
      <c r="S143" s="41"/>
    </row>
    <row r="144" spans="3:19" s="10" customFormat="1" ht="15" hidden="1">
      <c r="C144" s="9"/>
      <c r="D144" s="9"/>
      <c r="G144" s="31"/>
      <c r="H144" s="31"/>
      <c r="I144" s="32"/>
      <c r="J144" s="32"/>
      <c r="K144" s="31"/>
      <c r="L144" s="31"/>
      <c r="M144" s="31"/>
      <c r="N144" s="32"/>
      <c r="O144" s="32"/>
      <c r="P144" s="32"/>
      <c r="Q144" s="32"/>
      <c r="R144" s="32"/>
      <c r="S144" s="41"/>
    </row>
    <row r="145" spans="3:19" s="10" customFormat="1" ht="15" hidden="1">
      <c r="C145" s="9"/>
      <c r="D145" s="9"/>
      <c r="G145" s="31"/>
      <c r="H145" s="31"/>
      <c r="I145" s="32"/>
      <c r="J145" s="32"/>
      <c r="K145" s="31"/>
      <c r="L145" s="31"/>
      <c r="M145" s="31"/>
      <c r="N145" s="32"/>
      <c r="O145" s="32"/>
      <c r="P145" s="32"/>
      <c r="Q145" s="32"/>
      <c r="R145" s="32"/>
      <c r="S145" s="41"/>
    </row>
    <row r="146" spans="3:19" s="10" customFormat="1" ht="15" hidden="1">
      <c r="C146" s="9"/>
      <c r="D146" s="9"/>
      <c r="G146" s="31"/>
      <c r="H146" s="31"/>
      <c r="I146" s="32"/>
      <c r="J146" s="32"/>
      <c r="K146" s="31"/>
      <c r="L146" s="31"/>
      <c r="M146" s="31"/>
      <c r="N146" s="32"/>
      <c r="O146" s="32"/>
      <c r="P146" s="32"/>
      <c r="Q146" s="32"/>
      <c r="R146" s="32"/>
      <c r="S146" s="41"/>
    </row>
    <row r="147" spans="3:19" s="10" customFormat="1" ht="15" hidden="1">
      <c r="C147" s="9"/>
      <c r="D147" s="9"/>
      <c r="G147" s="31"/>
      <c r="H147" s="31"/>
      <c r="I147" s="32"/>
      <c r="J147" s="32"/>
      <c r="K147" s="31"/>
      <c r="L147" s="31"/>
      <c r="M147" s="31"/>
      <c r="N147" s="32"/>
      <c r="O147" s="32"/>
      <c r="P147" s="32"/>
      <c r="Q147" s="32"/>
      <c r="R147" s="32"/>
      <c r="S147" s="41"/>
    </row>
    <row r="148" spans="3:19" s="10" customFormat="1" ht="15" hidden="1">
      <c r="C148" s="9"/>
      <c r="D148" s="9"/>
      <c r="G148" s="31"/>
      <c r="H148" s="31"/>
      <c r="I148" s="32"/>
      <c r="J148" s="32"/>
      <c r="K148" s="31"/>
      <c r="L148" s="31"/>
      <c r="M148" s="31"/>
      <c r="N148" s="32"/>
      <c r="O148" s="32"/>
      <c r="P148" s="32"/>
      <c r="Q148" s="32"/>
      <c r="R148" s="32"/>
      <c r="S148" s="41"/>
    </row>
    <row r="149" spans="3:19" s="10" customFormat="1" ht="15" hidden="1">
      <c r="C149" s="9"/>
      <c r="D149" s="9"/>
      <c r="G149" s="31"/>
      <c r="H149" s="31"/>
      <c r="I149" s="32"/>
      <c r="J149" s="32"/>
      <c r="K149" s="31"/>
      <c r="L149" s="31"/>
      <c r="M149" s="31"/>
      <c r="N149" s="32"/>
      <c r="O149" s="32"/>
      <c r="P149" s="32"/>
      <c r="Q149" s="32"/>
      <c r="R149" s="32"/>
      <c r="S149" s="41"/>
    </row>
    <row r="150" spans="3:19" s="10" customFormat="1" ht="15" hidden="1">
      <c r="C150" s="9"/>
      <c r="D150" s="9"/>
      <c r="G150" s="31"/>
      <c r="H150" s="31"/>
      <c r="I150" s="32"/>
      <c r="J150" s="32"/>
      <c r="K150" s="31"/>
      <c r="L150" s="31"/>
      <c r="M150" s="31"/>
      <c r="N150" s="32"/>
      <c r="O150" s="32"/>
      <c r="P150" s="32"/>
      <c r="Q150" s="32"/>
      <c r="R150" s="32"/>
      <c r="S150" s="41"/>
    </row>
    <row r="151" spans="3:19" s="10" customFormat="1" ht="15" hidden="1">
      <c r="C151" s="9"/>
      <c r="D151" s="9"/>
      <c r="G151" s="31"/>
      <c r="H151" s="31"/>
      <c r="I151" s="32"/>
      <c r="J151" s="32"/>
      <c r="K151" s="31"/>
      <c r="L151" s="31"/>
      <c r="M151" s="31"/>
      <c r="N151" s="32"/>
      <c r="O151" s="32"/>
      <c r="P151" s="32"/>
      <c r="Q151" s="32"/>
      <c r="R151" s="32"/>
      <c r="S151" s="41"/>
    </row>
    <row r="152" spans="3:19" s="10" customFormat="1" ht="15" hidden="1">
      <c r="C152" s="9"/>
      <c r="D152" s="9"/>
      <c r="G152" s="31"/>
      <c r="H152" s="31"/>
      <c r="I152" s="32"/>
      <c r="J152" s="32"/>
      <c r="K152" s="31"/>
      <c r="L152" s="31"/>
      <c r="M152" s="31"/>
      <c r="N152" s="32"/>
      <c r="O152" s="32"/>
      <c r="P152" s="32"/>
      <c r="Q152" s="32"/>
      <c r="R152" s="32"/>
      <c r="S152" s="41"/>
    </row>
    <row r="153" spans="3:19" s="10" customFormat="1" ht="15" hidden="1">
      <c r="C153" s="9"/>
      <c r="D153" s="9"/>
      <c r="G153" s="31"/>
      <c r="H153" s="31"/>
      <c r="I153" s="32"/>
      <c r="J153" s="32"/>
      <c r="K153" s="31"/>
      <c r="L153" s="31"/>
      <c r="M153" s="31"/>
      <c r="N153" s="32"/>
      <c r="O153" s="32"/>
      <c r="P153" s="32"/>
      <c r="Q153" s="32"/>
      <c r="R153" s="32"/>
      <c r="S153" s="41"/>
    </row>
    <row r="154" spans="3:19" s="10" customFormat="1" ht="15" hidden="1">
      <c r="C154" s="9"/>
      <c r="D154" s="9"/>
      <c r="G154" s="31"/>
      <c r="H154" s="31"/>
      <c r="I154" s="32"/>
      <c r="J154" s="32"/>
      <c r="K154" s="31"/>
      <c r="L154" s="31"/>
      <c r="M154" s="31"/>
      <c r="N154" s="32"/>
      <c r="O154" s="32"/>
      <c r="P154" s="32"/>
      <c r="Q154" s="32"/>
      <c r="R154" s="32"/>
      <c r="S154" s="41"/>
    </row>
    <row r="155" spans="3:19" s="10" customFormat="1" ht="15" hidden="1">
      <c r="C155" s="9"/>
      <c r="D155" s="9"/>
      <c r="G155" s="31"/>
      <c r="H155" s="31"/>
      <c r="I155" s="32"/>
      <c r="J155" s="32"/>
      <c r="K155" s="31"/>
      <c r="L155" s="31"/>
      <c r="M155" s="31"/>
      <c r="N155" s="32"/>
      <c r="O155" s="32"/>
      <c r="P155" s="32"/>
      <c r="Q155" s="32"/>
      <c r="R155" s="32"/>
      <c r="S155" s="41"/>
    </row>
    <row r="156" spans="3:19" s="10" customFormat="1" ht="15" hidden="1">
      <c r="C156" s="9"/>
      <c r="D156" s="9"/>
      <c r="G156" s="31"/>
      <c r="H156" s="31"/>
      <c r="I156" s="32"/>
      <c r="J156" s="32"/>
      <c r="K156" s="31"/>
      <c r="L156" s="31"/>
      <c r="M156" s="31"/>
      <c r="N156" s="32"/>
      <c r="O156" s="32"/>
      <c r="P156" s="32"/>
      <c r="Q156" s="32"/>
      <c r="R156" s="32"/>
      <c r="S156" s="41"/>
    </row>
    <row r="157" spans="3:19" s="10" customFormat="1" ht="15" hidden="1">
      <c r="C157" s="9"/>
      <c r="D157" s="9"/>
      <c r="G157" s="31"/>
      <c r="H157" s="31"/>
      <c r="I157" s="32"/>
      <c r="J157" s="32"/>
      <c r="K157" s="31"/>
      <c r="L157" s="31"/>
      <c r="M157" s="31"/>
      <c r="N157" s="32"/>
      <c r="O157" s="32"/>
      <c r="P157" s="32"/>
      <c r="Q157" s="32"/>
      <c r="R157" s="32"/>
      <c r="S157" s="41"/>
    </row>
    <row r="158" spans="3:19" s="10" customFormat="1" ht="15" hidden="1">
      <c r="C158" s="9"/>
      <c r="D158" s="9"/>
      <c r="G158" s="31"/>
      <c r="H158" s="31"/>
      <c r="I158" s="32"/>
      <c r="J158" s="32"/>
      <c r="K158" s="31"/>
      <c r="L158" s="31"/>
      <c r="M158" s="31"/>
      <c r="N158" s="32"/>
      <c r="O158" s="32"/>
      <c r="P158" s="32"/>
      <c r="Q158" s="32"/>
      <c r="R158" s="32"/>
      <c r="S158" s="41"/>
    </row>
    <row r="159" spans="3:19" s="10" customFormat="1" ht="15" hidden="1">
      <c r="C159" s="9"/>
      <c r="D159" s="9"/>
      <c r="G159" s="31"/>
      <c r="H159" s="31"/>
      <c r="I159" s="32"/>
      <c r="J159" s="32"/>
      <c r="K159" s="31"/>
      <c r="L159" s="31"/>
      <c r="M159" s="31"/>
      <c r="N159" s="32"/>
      <c r="O159" s="32"/>
      <c r="P159" s="32"/>
      <c r="Q159" s="32"/>
      <c r="R159" s="32"/>
      <c r="S159" s="41"/>
    </row>
    <row r="160" spans="3:19" s="10" customFormat="1" ht="15" hidden="1">
      <c r="C160" s="9"/>
      <c r="D160" s="9"/>
      <c r="G160" s="31"/>
      <c r="H160" s="31"/>
      <c r="I160" s="32"/>
      <c r="J160" s="32"/>
      <c r="K160" s="31"/>
      <c r="L160" s="31"/>
      <c r="M160" s="31"/>
      <c r="N160" s="32"/>
      <c r="O160" s="32"/>
      <c r="P160" s="32"/>
      <c r="Q160" s="32"/>
      <c r="R160" s="32"/>
      <c r="S160" s="41"/>
    </row>
    <row r="161" spans="3:19" s="10" customFormat="1" ht="15" hidden="1">
      <c r="C161" s="9"/>
      <c r="D161" s="9"/>
      <c r="G161" s="31"/>
      <c r="H161" s="31"/>
      <c r="I161" s="32"/>
      <c r="J161" s="32"/>
      <c r="K161" s="31"/>
      <c r="L161" s="31"/>
      <c r="M161" s="31"/>
      <c r="N161" s="32"/>
      <c r="O161" s="32"/>
      <c r="P161" s="32"/>
      <c r="Q161" s="32"/>
      <c r="R161" s="32"/>
      <c r="S161" s="41"/>
    </row>
    <row r="162" spans="3:19" s="10" customFormat="1" ht="15" hidden="1">
      <c r="C162" s="9"/>
      <c r="D162" s="9"/>
      <c r="G162" s="31"/>
      <c r="H162" s="31"/>
      <c r="I162" s="32"/>
      <c r="J162" s="32"/>
      <c r="K162" s="31"/>
      <c r="L162" s="31"/>
      <c r="M162" s="31"/>
      <c r="N162" s="32"/>
      <c r="O162" s="32"/>
      <c r="P162" s="32"/>
      <c r="Q162" s="32"/>
      <c r="R162" s="32"/>
      <c r="S162" s="41"/>
    </row>
    <row r="163" spans="3:19" s="10" customFormat="1" ht="15" hidden="1">
      <c r="C163" s="9"/>
      <c r="D163" s="9"/>
      <c r="G163" s="31"/>
      <c r="H163" s="31"/>
      <c r="I163" s="32"/>
      <c r="J163" s="32"/>
      <c r="K163" s="31"/>
      <c r="L163" s="31"/>
      <c r="M163" s="31"/>
      <c r="N163" s="32"/>
      <c r="O163" s="32"/>
      <c r="P163" s="32"/>
      <c r="Q163" s="32"/>
      <c r="R163" s="32"/>
      <c r="S163" s="41"/>
    </row>
    <row r="164" spans="3:19" s="10" customFormat="1" ht="15" hidden="1">
      <c r="C164" s="9"/>
      <c r="D164" s="9"/>
      <c r="G164" s="31"/>
      <c r="H164" s="31"/>
      <c r="I164" s="32"/>
      <c r="J164" s="32"/>
      <c r="K164" s="31"/>
      <c r="L164" s="31"/>
      <c r="M164" s="31"/>
      <c r="N164" s="32"/>
      <c r="O164" s="32"/>
      <c r="P164" s="32"/>
      <c r="Q164" s="32"/>
      <c r="R164" s="32"/>
      <c r="S164" s="41"/>
    </row>
    <row r="165" spans="3:19" s="10" customFormat="1" ht="15" hidden="1">
      <c r="C165" s="9"/>
      <c r="D165" s="9"/>
      <c r="G165" s="31"/>
      <c r="H165" s="31"/>
      <c r="I165" s="32"/>
      <c r="J165" s="32"/>
      <c r="K165" s="31"/>
      <c r="L165" s="31"/>
      <c r="M165" s="31"/>
      <c r="N165" s="32"/>
      <c r="O165" s="32"/>
      <c r="P165" s="32"/>
      <c r="Q165" s="32"/>
      <c r="R165" s="32"/>
      <c r="S165" s="41"/>
    </row>
    <row r="166" spans="3:19" s="10" customFormat="1" ht="15" hidden="1">
      <c r="C166" s="9"/>
      <c r="D166" s="9"/>
      <c r="G166" s="31"/>
      <c r="H166" s="31"/>
      <c r="I166" s="32"/>
      <c r="J166" s="32"/>
      <c r="K166" s="31"/>
      <c r="L166" s="31"/>
      <c r="M166" s="31"/>
      <c r="N166" s="32"/>
      <c r="O166" s="32"/>
      <c r="P166" s="32"/>
      <c r="Q166" s="32"/>
      <c r="R166" s="32"/>
      <c r="S166" s="41"/>
    </row>
    <row r="167" spans="3:19" s="10" customFormat="1" ht="15" hidden="1">
      <c r="C167" s="9"/>
      <c r="D167" s="9"/>
      <c r="G167" s="31"/>
      <c r="H167" s="31"/>
      <c r="I167" s="32"/>
      <c r="J167" s="32"/>
      <c r="K167" s="31"/>
      <c r="L167" s="31"/>
      <c r="M167" s="31"/>
      <c r="N167" s="32"/>
      <c r="O167" s="32"/>
      <c r="P167" s="32"/>
      <c r="Q167" s="32"/>
      <c r="R167" s="32"/>
      <c r="S167" s="41"/>
    </row>
    <row r="168" spans="3:19" s="10" customFormat="1" ht="15" hidden="1">
      <c r="C168" s="9"/>
      <c r="D168" s="9"/>
      <c r="G168" s="31"/>
      <c r="H168" s="31"/>
      <c r="I168" s="32"/>
      <c r="J168" s="32"/>
      <c r="K168" s="31"/>
      <c r="L168" s="31"/>
      <c r="M168" s="31"/>
      <c r="N168" s="32"/>
      <c r="O168" s="32"/>
      <c r="P168" s="32"/>
      <c r="Q168" s="32"/>
      <c r="R168" s="32"/>
      <c r="S168" s="41"/>
    </row>
    <row r="169" spans="3:19" s="10" customFormat="1" ht="15" hidden="1">
      <c r="C169" s="9"/>
      <c r="D169" s="9"/>
      <c r="G169" s="31"/>
      <c r="H169" s="31"/>
      <c r="I169" s="32"/>
      <c r="J169" s="32"/>
      <c r="K169" s="31"/>
      <c r="L169" s="31"/>
      <c r="M169" s="31"/>
      <c r="N169" s="32"/>
      <c r="O169" s="32"/>
      <c r="P169" s="32"/>
      <c r="Q169" s="32"/>
      <c r="R169" s="32"/>
      <c r="S169" s="41"/>
    </row>
    <row r="170" spans="3:19" s="10" customFormat="1" ht="15" hidden="1">
      <c r="C170" s="9"/>
      <c r="D170" s="9"/>
      <c r="G170" s="31"/>
      <c r="H170" s="31"/>
      <c r="I170" s="32"/>
      <c r="J170" s="32"/>
      <c r="K170" s="31"/>
      <c r="L170" s="31"/>
      <c r="M170" s="31"/>
      <c r="N170" s="32"/>
      <c r="O170" s="32"/>
      <c r="P170" s="32"/>
      <c r="Q170" s="32"/>
      <c r="R170" s="32"/>
      <c r="S170" s="41"/>
    </row>
    <row r="171" spans="3:19" s="10" customFormat="1" ht="15" hidden="1">
      <c r="C171" s="9"/>
      <c r="D171" s="9"/>
      <c r="G171" s="31"/>
      <c r="H171" s="31"/>
      <c r="I171" s="32"/>
      <c r="J171" s="32"/>
      <c r="K171" s="31"/>
      <c r="L171" s="31"/>
      <c r="M171" s="31"/>
      <c r="N171" s="32"/>
      <c r="O171" s="32"/>
      <c r="P171" s="32"/>
      <c r="Q171" s="32"/>
      <c r="R171" s="32"/>
      <c r="S171" s="41"/>
    </row>
    <row r="172" spans="3:19" s="10" customFormat="1" ht="15" hidden="1">
      <c r="C172" s="9"/>
      <c r="D172" s="9"/>
      <c r="G172" s="31"/>
      <c r="H172" s="31"/>
      <c r="I172" s="32"/>
      <c r="J172" s="32"/>
      <c r="K172" s="31"/>
      <c r="L172" s="31"/>
      <c r="M172" s="31"/>
      <c r="N172" s="32"/>
      <c r="O172" s="32"/>
      <c r="P172" s="32"/>
      <c r="Q172" s="32"/>
      <c r="R172" s="32"/>
      <c r="S172" s="41"/>
    </row>
    <row r="173" spans="3:19" s="10" customFormat="1" ht="15" hidden="1">
      <c r="C173" s="9"/>
      <c r="D173" s="9"/>
      <c r="G173" s="31"/>
      <c r="H173" s="31"/>
      <c r="I173" s="32"/>
      <c r="J173" s="32"/>
      <c r="K173" s="31"/>
      <c r="L173" s="31"/>
      <c r="M173" s="31"/>
      <c r="N173" s="32"/>
      <c r="O173" s="32"/>
      <c r="P173" s="32"/>
      <c r="Q173" s="32"/>
      <c r="R173" s="32"/>
      <c r="S173" s="41"/>
    </row>
    <row r="174" spans="3:19" s="10" customFormat="1" ht="15" hidden="1">
      <c r="C174" s="9"/>
      <c r="D174" s="9"/>
      <c r="G174" s="31"/>
      <c r="H174" s="31"/>
      <c r="I174" s="32"/>
      <c r="J174" s="32"/>
      <c r="K174" s="31"/>
      <c r="L174" s="31"/>
      <c r="M174" s="31"/>
      <c r="N174" s="32"/>
      <c r="O174" s="32"/>
      <c r="P174" s="32"/>
      <c r="Q174" s="32"/>
      <c r="R174" s="32"/>
      <c r="S174" s="41"/>
    </row>
    <row r="175" spans="3:19" s="10" customFormat="1" ht="15" hidden="1">
      <c r="C175" s="9"/>
      <c r="D175" s="9"/>
      <c r="G175" s="31"/>
      <c r="H175" s="31"/>
      <c r="I175" s="32"/>
      <c r="J175" s="32"/>
      <c r="K175" s="31"/>
      <c r="L175" s="31"/>
      <c r="M175" s="31"/>
      <c r="N175" s="32"/>
      <c r="O175" s="32"/>
      <c r="P175" s="32"/>
      <c r="Q175" s="32"/>
      <c r="R175" s="32"/>
      <c r="S175" s="41"/>
    </row>
    <row r="176" spans="3:19" s="10" customFormat="1" ht="15" hidden="1">
      <c r="C176" s="9"/>
      <c r="D176" s="9"/>
      <c r="G176" s="31"/>
      <c r="H176" s="31"/>
      <c r="I176" s="32"/>
      <c r="J176" s="32"/>
      <c r="K176" s="31"/>
      <c r="L176" s="31"/>
      <c r="M176" s="31"/>
      <c r="N176" s="32"/>
      <c r="O176" s="32"/>
      <c r="P176" s="32"/>
      <c r="Q176" s="32"/>
      <c r="R176" s="32"/>
      <c r="S176" s="41"/>
    </row>
    <row r="177" spans="3:19" s="10" customFormat="1" ht="15" hidden="1">
      <c r="C177" s="9"/>
      <c r="D177" s="9"/>
      <c r="G177" s="31"/>
      <c r="H177" s="31"/>
      <c r="I177" s="32"/>
      <c r="J177" s="32"/>
      <c r="K177" s="31"/>
      <c r="L177" s="31"/>
      <c r="M177" s="31"/>
      <c r="N177" s="32"/>
      <c r="O177" s="32"/>
      <c r="P177" s="32"/>
      <c r="Q177" s="32"/>
      <c r="R177" s="32"/>
      <c r="S177" s="41"/>
    </row>
    <row r="178" spans="3:19" s="10" customFormat="1" ht="15" hidden="1">
      <c r="C178" s="9"/>
      <c r="D178" s="9"/>
      <c r="G178" s="31"/>
      <c r="H178" s="31"/>
      <c r="I178" s="32"/>
      <c r="J178" s="32"/>
      <c r="K178" s="31"/>
      <c r="L178" s="31"/>
      <c r="M178" s="31"/>
      <c r="N178" s="32"/>
      <c r="O178" s="32"/>
      <c r="P178" s="32"/>
      <c r="Q178" s="32"/>
      <c r="R178" s="32"/>
      <c r="S178" s="41"/>
    </row>
    <row r="179" spans="3:19" s="10" customFormat="1" ht="15" hidden="1">
      <c r="C179" s="9"/>
      <c r="D179" s="9"/>
      <c r="G179" s="31"/>
      <c r="H179" s="31"/>
      <c r="I179" s="32"/>
      <c r="J179" s="32"/>
      <c r="K179" s="31"/>
      <c r="L179" s="31"/>
      <c r="M179" s="31"/>
      <c r="N179" s="32"/>
      <c r="O179" s="32"/>
      <c r="P179" s="32"/>
      <c r="Q179" s="32"/>
      <c r="R179" s="32"/>
      <c r="S179" s="41"/>
    </row>
    <row r="180" spans="3:19" s="10" customFormat="1" ht="15" hidden="1">
      <c r="C180" s="9"/>
      <c r="D180" s="9"/>
      <c r="G180" s="31"/>
      <c r="H180" s="31"/>
      <c r="I180" s="32"/>
      <c r="J180" s="32"/>
      <c r="K180" s="31"/>
      <c r="L180" s="31"/>
      <c r="M180" s="31"/>
      <c r="N180" s="32"/>
      <c r="O180" s="32"/>
      <c r="P180" s="32"/>
      <c r="Q180" s="32"/>
      <c r="R180" s="32"/>
      <c r="S180" s="41"/>
    </row>
    <row r="181" spans="3:19" s="10" customFormat="1" ht="15" hidden="1">
      <c r="C181" s="9"/>
      <c r="D181" s="9"/>
      <c r="G181" s="31"/>
      <c r="H181" s="31"/>
      <c r="I181" s="32"/>
      <c r="J181" s="32"/>
      <c r="K181" s="31"/>
      <c r="L181" s="31"/>
      <c r="M181" s="31"/>
      <c r="N181" s="32"/>
      <c r="O181" s="32"/>
      <c r="P181" s="32"/>
      <c r="Q181" s="32"/>
      <c r="R181" s="32"/>
      <c r="S181" s="41"/>
    </row>
    <row r="182" spans="3:19" s="10" customFormat="1" ht="15" hidden="1">
      <c r="C182" s="9"/>
      <c r="D182" s="9"/>
      <c r="G182" s="31"/>
      <c r="H182" s="31"/>
      <c r="I182" s="32"/>
      <c r="J182" s="32"/>
      <c r="K182" s="31"/>
      <c r="L182" s="31"/>
      <c r="M182" s="31"/>
      <c r="N182" s="32"/>
      <c r="O182" s="32"/>
      <c r="P182" s="32"/>
      <c r="Q182" s="32"/>
      <c r="R182" s="32"/>
      <c r="S182" s="41"/>
    </row>
    <row r="183" spans="3:19" s="10" customFormat="1" ht="15" hidden="1">
      <c r="C183" s="9"/>
      <c r="D183" s="9"/>
      <c r="G183" s="31"/>
      <c r="H183" s="31"/>
      <c r="I183" s="32"/>
      <c r="J183" s="32"/>
      <c r="K183" s="31"/>
      <c r="L183" s="31"/>
      <c r="M183" s="31"/>
      <c r="N183" s="32"/>
      <c r="O183" s="32"/>
      <c r="P183" s="32"/>
      <c r="Q183" s="32"/>
      <c r="R183" s="32"/>
      <c r="S183" s="41"/>
    </row>
    <row r="184" spans="3:19" s="10" customFormat="1" ht="15" hidden="1">
      <c r="C184" s="9"/>
      <c r="D184" s="9"/>
      <c r="G184" s="31"/>
      <c r="H184" s="31"/>
      <c r="I184" s="32"/>
      <c r="J184" s="32"/>
      <c r="K184" s="31"/>
      <c r="L184" s="31"/>
      <c r="M184" s="31"/>
      <c r="N184" s="32"/>
      <c r="O184" s="32"/>
      <c r="P184" s="32"/>
      <c r="Q184" s="32"/>
      <c r="R184" s="32"/>
      <c r="S184" s="41"/>
    </row>
    <row r="185" spans="3:19" s="10" customFormat="1" ht="15" hidden="1">
      <c r="C185" s="9"/>
      <c r="D185" s="9"/>
      <c r="G185" s="31"/>
      <c r="H185" s="31"/>
      <c r="I185" s="32"/>
      <c r="J185" s="32"/>
      <c r="K185" s="31"/>
      <c r="L185" s="31"/>
      <c r="M185" s="31"/>
      <c r="N185" s="32"/>
      <c r="O185" s="32"/>
      <c r="P185" s="32"/>
      <c r="Q185" s="32"/>
      <c r="R185" s="32"/>
      <c r="S185" s="41"/>
    </row>
    <row r="186" spans="3:19" s="10" customFormat="1" ht="15" hidden="1">
      <c r="C186" s="9"/>
      <c r="D186" s="9"/>
      <c r="G186" s="31"/>
      <c r="H186" s="31"/>
      <c r="I186" s="32"/>
      <c r="J186" s="32"/>
      <c r="K186" s="31"/>
      <c r="L186" s="31"/>
      <c r="M186" s="31"/>
      <c r="N186" s="32"/>
      <c r="O186" s="32"/>
      <c r="P186" s="32"/>
      <c r="Q186" s="32"/>
      <c r="R186" s="32"/>
      <c r="S186" s="41"/>
    </row>
    <row r="187" spans="3:19" s="10" customFormat="1" ht="15" hidden="1">
      <c r="C187" s="9"/>
      <c r="D187" s="9"/>
      <c r="G187" s="31"/>
      <c r="H187" s="31"/>
      <c r="I187" s="32"/>
      <c r="J187" s="32"/>
      <c r="K187" s="31"/>
      <c r="L187" s="31"/>
      <c r="M187" s="31"/>
      <c r="N187" s="32"/>
      <c r="O187" s="32"/>
      <c r="P187" s="32"/>
      <c r="Q187" s="32"/>
      <c r="R187" s="32"/>
      <c r="S187" s="41"/>
    </row>
    <row r="188" spans="3:19" s="10" customFormat="1" ht="15" hidden="1">
      <c r="C188" s="9"/>
      <c r="D188" s="9"/>
      <c r="G188" s="31"/>
      <c r="H188" s="31"/>
      <c r="I188" s="32"/>
      <c r="J188" s="32"/>
      <c r="K188" s="31"/>
      <c r="L188" s="31"/>
      <c r="M188" s="31"/>
      <c r="N188" s="32"/>
      <c r="O188" s="32"/>
      <c r="P188" s="32"/>
      <c r="Q188" s="32"/>
      <c r="R188" s="32"/>
      <c r="S188" s="41"/>
    </row>
    <row r="189" spans="3:19" s="10" customFormat="1" ht="15" hidden="1">
      <c r="C189" s="9"/>
      <c r="D189" s="9"/>
      <c r="G189" s="31"/>
      <c r="H189" s="31"/>
      <c r="I189" s="32"/>
      <c r="J189" s="32"/>
      <c r="K189" s="31"/>
      <c r="L189" s="31"/>
      <c r="M189" s="31"/>
      <c r="N189" s="32"/>
      <c r="O189" s="32"/>
      <c r="P189" s="32"/>
      <c r="Q189" s="32"/>
      <c r="R189" s="32"/>
      <c r="S189" s="41"/>
    </row>
    <row r="190" spans="3:19" s="10" customFormat="1" ht="15" hidden="1">
      <c r="C190" s="9"/>
      <c r="D190" s="9"/>
      <c r="G190" s="31"/>
      <c r="H190" s="31"/>
      <c r="I190" s="32"/>
      <c r="J190" s="32"/>
      <c r="K190" s="31"/>
      <c r="L190" s="31"/>
      <c r="M190" s="31"/>
      <c r="N190" s="32"/>
      <c r="O190" s="32"/>
      <c r="P190" s="32"/>
      <c r="Q190" s="32"/>
      <c r="R190" s="32"/>
      <c r="S190" s="41"/>
    </row>
    <row r="191" spans="3:19" s="10" customFormat="1" ht="15" hidden="1">
      <c r="C191" s="9"/>
      <c r="D191" s="9"/>
      <c r="G191" s="31"/>
      <c r="H191" s="31"/>
      <c r="I191" s="32"/>
      <c r="J191" s="32"/>
      <c r="K191" s="31"/>
      <c r="L191" s="31"/>
      <c r="M191" s="31"/>
      <c r="N191" s="32"/>
      <c r="O191" s="32"/>
      <c r="P191" s="32"/>
      <c r="Q191" s="32"/>
      <c r="R191" s="32"/>
      <c r="S191" s="41"/>
    </row>
    <row r="192" spans="3:19" s="10" customFormat="1" ht="15" hidden="1">
      <c r="C192" s="9"/>
      <c r="D192" s="9"/>
      <c r="G192" s="31"/>
      <c r="H192" s="31"/>
      <c r="I192" s="32"/>
      <c r="J192" s="32"/>
      <c r="K192" s="31"/>
      <c r="L192" s="31"/>
      <c r="M192" s="31"/>
      <c r="N192" s="32"/>
      <c r="O192" s="32"/>
      <c r="P192" s="32"/>
      <c r="Q192" s="32"/>
      <c r="R192" s="32"/>
      <c r="S192" s="41"/>
    </row>
    <row r="193" spans="3:19" s="10" customFormat="1" ht="15" hidden="1">
      <c r="C193" s="9"/>
      <c r="D193" s="9"/>
      <c r="G193" s="31"/>
      <c r="H193" s="31"/>
      <c r="I193" s="32"/>
      <c r="J193" s="32"/>
      <c r="K193" s="31"/>
      <c r="L193" s="31"/>
      <c r="M193" s="31"/>
      <c r="N193" s="32"/>
      <c r="O193" s="32"/>
      <c r="P193" s="32"/>
      <c r="Q193" s="32"/>
      <c r="R193" s="32"/>
      <c r="S193" s="41"/>
    </row>
    <row r="194" spans="3:19" s="10" customFormat="1" ht="15" hidden="1">
      <c r="C194" s="9"/>
      <c r="D194" s="9"/>
      <c r="G194" s="31"/>
      <c r="H194" s="31"/>
      <c r="I194" s="32"/>
      <c r="J194" s="32"/>
      <c r="K194" s="31"/>
      <c r="L194" s="31"/>
      <c r="M194" s="31"/>
      <c r="N194" s="32"/>
      <c r="O194" s="32"/>
      <c r="P194" s="32"/>
      <c r="Q194" s="32"/>
      <c r="R194" s="32"/>
      <c r="S194" s="41"/>
    </row>
    <row r="195" spans="3:19" s="10" customFormat="1" ht="15" hidden="1">
      <c r="C195" s="9"/>
      <c r="D195" s="9"/>
      <c r="G195" s="31"/>
      <c r="H195" s="31"/>
      <c r="I195" s="32"/>
      <c r="J195" s="32"/>
      <c r="K195" s="31"/>
      <c r="L195" s="31"/>
      <c r="M195" s="31"/>
      <c r="N195" s="32"/>
      <c r="O195" s="32"/>
      <c r="P195" s="32"/>
      <c r="Q195" s="32"/>
      <c r="R195" s="32"/>
      <c r="S195" s="41"/>
    </row>
    <row r="196" spans="3:19" s="10" customFormat="1" ht="15" hidden="1">
      <c r="C196" s="9"/>
      <c r="D196" s="9"/>
      <c r="G196" s="31"/>
      <c r="H196" s="31"/>
      <c r="I196" s="32"/>
      <c r="J196" s="32"/>
      <c r="K196" s="31"/>
      <c r="L196" s="31"/>
      <c r="M196" s="31"/>
      <c r="N196" s="32"/>
      <c r="O196" s="32"/>
      <c r="P196" s="32"/>
      <c r="Q196" s="32"/>
      <c r="R196" s="32"/>
      <c r="S196" s="41"/>
    </row>
    <row r="197" spans="3:19" s="10" customFormat="1" ht="15" hidden="1">
      <c r="C197" s="9"/>
      <c r="D197" s="9"/>
      <c r="G197" s="31"/>
      <c r="H197" s="31"/>
      <c r="I197" s="32"/>
      <c r="J197" s="32"/>
      <c r="K197" s="31"/>
      <c r="L197" s="31"/>
      <c r="M197" s="31"/>
      <c r="N197" s="32"/>
      <c r="O197" s="32"/>
      <c r="P197" s="32"/>
      <c r="Q197" s="32"/>
      <c r="R197" s="32"/>
      <c r="S197" s="41"/>
    </row>
    <row r="198" spans="3:19" s="10" customFormat="1" ht="15" hidden="1">
      <c r="C198" s="9"/>
      <c r="D198" s="9"/>
      <c r="G198" s="31"/>
      <c r="H198" s="31"/>
      <c r="I198" s="32"/>
      <c r="J198" s="32"/>
      <c r="K198" s="31"/>
      <c r="L198" s="31"/>
      <c r="M198" s="31"/>
      <c r="N198" s="32"/>
      <c r="O198" s="32"/>
      <c r="P198" s="32"/>
      <c r="Q198" s="32"/>
      <c r="R198" s="32"/>
      <c r="S198" s="41"/>
    </row>
    <row r="199" spans="3:19" s="10" customFormat="1" ht="15" hidden="1">
      <c r="C199" s="9"/>
      <c r="D199" s="9"/>
      <c r="G199" s="31"/>
      <c r="H199" s="31"/>
      <c r="I199" s="32"/>
      <c r="J199" s="32"/>
      <c r="K199" s="31"/>
      <c r="L199" s="31"/>
      <c r="M199" s="31"/>
      <c r="N199" s="32"/>
      <c r="O199" s="32"/>
      <c r="P199" s="32"/>
      <c r="Q199" s="32"/>
      <c r="R199" s="32"/>
      <c r="S199" s="41"/>
    </row>
    <row r="200" spans="3:19" s="10" customFormat="1" ht="15" hidden="1">
      <c r="C200" s="9"/>
      <c r="D200" s="9"/>
      <c r="G200" s="31"/>
      <c r="H200" s="31"/>
      <c r="I200" s="32"/>
      <c r="J200" s="32"/>
      <c r="K200" s="31"/>
      <c r="L200" s="31"/>
      <c r="M200" s="31"/>
      <c r="N200" s="32"/>
      <c r="O200" s="32"/>
      <c r="P200" s="32"/>
      <c r="Q200" s="32"/>
      <c r="R200" s="32"/>
      <c r="S200" s="41"/>
    </row>
    <row r="201" spans="3:19" s="10" customFormat="1" ht="15" hidden="1">
      <c r="C201" s="9"/>
      <c r="D201" s="9"/>
      <c r="G201" s="31"/>
      <c r="H201" s="31"/>
      <c r="I201" s="32"/>
      <c r="J201" s="32"/>
      <c r="K201" s="31"/>
      <c r="L201" s="31"/>
      <c r="M201" s="31"/>
      <c r="N201" s="32"/>
      <c r="O201" s="32"/>
      <c r="P201" s="32"/>
      <c r="Q201" s="32"/>
      <c r="R201" s="32"/>
      <c r="S201" s="41"/>
    </row>
    <row r="202" spans="3:19" s="10" customFormat="1" ht="15" hidden="1">
      <c r="C202" s="9"/>
      <c r="D202" s="9"/>
      <c r="G202" s="31"/>
      <c r="H202" s="31"/>
      <c r="I202" s="32"/>
      <c r="J202" s="32"/>
      <c r="K202" s="31"/>
      <c r="L202" s="31"/>
      <c r="M202" s="31"/>
      <c r="N202" s="32"/>
      <c r="O202" s="32"/>
      <c r="P202" s="32"/>
      <c r="Q202" s="32"/>
      <c r="R202" s="32"/>
      <c r="S202" s="41"/>
    </row>
    <row r="203" spans="3:19" s="10" customFormat="1" ht="15" hidden="1">
      <c r="C203" s="9"/>
      <c r="D203" s="9"/>
      <c r="G203" s="31"/>
      <c r="H203" s="31"/>
      <c r="I203" s="32"/>
      <c r="J203" s="32"/>
      <c r="K203" s="31"/>
      <c r="L203" s="31"/>
      <c r="M203" s="31"/>
      <c r="N203" s="32"/>
      <c r="O203" s="32"/>
      <c r="P203" s="32"/>
      <c r="Q203" s="32"/>
      <c r="R203" s="32"/>
      <c r="S203" s="41"/>
    </row>
    <row r="204" spans="3:19" s="10" customFormat="1" ht="15" hidden="1">
      <c r="C204" s="9"/>
      <c r="D204" s="9"/>
      <c r="G204" s="31"/>
      <c r="H204" s="31"/>
      <c r="I204" s="32"/>
      <c r="J204" s="32"/>
      <c r="K204" s="31"/>
      <c r="L204" s="31"/>
      <c r="M204" s="31"/>
      <c r="N204" s="32"/>
      <c r="O204" s="32"/>
      <c r="P204" s="32"/>
      <c r="Q204" s="32"/>
      <c r="R204" s="32"/>
      <c r="S204" s="41"/>
    </row>
    <row r="205" spans="3:19" s="10" customFormat="1" ht="15" hidden="1">
      <c r="C205" s="9"/>
      <c r="D205" s="9"/>
      <c r="G205" s="31"/>
      <c r="H205" s="31"/>
      <c r="I205" s="32"/>
      <c r="J205" s="32"/>
      <c r="K205" s="31"/>
      <c r="L205" s="31"/>
      <c r="M205" s="31"/>
      <c r="N205" s="32"/>
      <c r="O205" s="32"/>
      <c r="P205" s="32"/>
      <c r="Q205" s="32"/>
      <c r="R205" s="32"/>
      <c r="S205" s="41"/>
    </row>
    <row r="206" spans="3:19" s="10" customFormat="1" ht="15" hidden="1">
      <c r="C206" s="9"/>
      <c r="D206" s="9"/>
      <c r="G206" s="31"/>
      <c r="H206" s="31"/>
      <c r="I206" s="32"/>
      <c r="J206" s="32"/>
      <c r="K206" s="31"/>
      <c r="L206" s="31"/>
      <c r="M206" s="31"/>
      <c r="N206" s="32"/>
      <c r="O206" s="32"/>
      <c r="P206" s="32"/>
      <c r="Q206" s="32"/>
      <c r="R206" s="32"/>
      <c r="S206" s="41"/>
    </row>
    <row r="207" spans="3:19" s="10" customFormat="1" ht="15" hidden="1">
      <c r="C207" s="9"/>
      <c r="D207" s="9"/>
      <c r="G207" s="31"/>
      <c r="H207" s="31"/>
      <c r="I207" s="32"/>
      <c r="J207" s="32"/>
      <c r="K207" s="31"/>
      <c r="L207" s="31"/>
      <c r="M207" s="31"/>
      <c r="N207" s="32"/>
      <c r="O207" s="32"/>
      <c r="P207" s="32"/>
      <c r="Q207" s="32"/>
      <c r="R207" s="32"/>
      <c r="S207" s="41"/>
    </row>
    <row r="208" spans="3:19" s="10" customFormat="1" ht="15" hidden="1">
      <c r="C208" s="9"/>
      <c r="D208" s="9"/>
      <c r="G208" s="31"/>
      <c r="H208" s="31"/>
      <c r="I208" s="32"/>
      <c r="J208" s="32"/>
      <c r="K208" s="31"/>
      <c r="L208" s="31"/>
      <c r="M208" s="31"/>
      <c r="N208" s="32"/>
      <c r="O208" s="32"/>
      <c r="P208" s="32"/>
      <c r="Q208" s="32"/>
      <c r="R208" s="32"/>
      <c r="S208" s="41"/>
    </row>
    <row r="209" spans="3:19" s="10" customFormat="1" ht="15" hidden="1">
      <c r="C209" s="9"/>
      <c r="D209" s="9"/>
      <c r="G209" s="31"/>
      <c r="H209" s="31"/>
      <c r="I209" s="32"/>
      <c r="J209" s="32"/>
      <c r="K209" s="31"/>
      <c r="L209" s="31"/>
      <c r="M209" s="31"/>
      <c r="N209" s="32"/>
      <c r="O209" s="32"/>
      <c r="P209" s="32"/>
      <c r="Q209" s="32"/>
      <c r="R209" s="32"/>
      <c r="S209" s="41"/>
    </row>
    <row r="210" spans="3:19" s="10" customFormat="1" ht="15" hidden="1">
      <c r="C210" s="9"/>
      <c r="D210" s="9"/>
      <c r="G210" s="31"/>
      <c r="H210" s="31"/>
      <c r="I210" s="32"/>
      <c r="J210" s="32"/>
      <c r="K210" s="31"/>
      <c r="L210" s="31"/>
      <c r="M210" s="31"/>
      <c r="N210" s="32"/>
      <c r="O210" s="32"/>
      <c r="P210" s="32"/>
      <c r="Q210" s="32"/>
      <c r="R210" s="32"/>
      <c r="S210" s="41"/>
    </row>
    <row r="211" spans="3:19" s="10" customFormat="1" ht="15" hidden="1">
      <c r="C211" s="9"/>
      <c r="D211" s="9"/>
      <c r="G211" s="31"/>
      <c r="H211" s="31"/>
      <c r="I211" s="32"/>
      <c r="J211" s="32"/>
      <c r="K211" s="31"/>
      <c r="L211" s="31"/>
      <c r="M211" s="31"/>
      <c r="N211" s="32"/>
      <c r="O211" s="32"/>
      <c r="P211" s="32"/>
      <c r="Q211" s="32"/>
      <c r="R211" s="32"/>
      <c r="S211" s="41"/>
    </row>
    <row r="212" spans="3:19" s="10" customFormat="1" ht="15" hidden="1">
      <c r="C212" s="9"/>
      <c r="D212" s="9"/>
      <c r="G212" s="31"/>
      <c r="H212" s="31"/>
      <c r="I212" s="32"/>
      <c r="J212" s="32"/>
      <c r="K212" s="31"/>
      <c r="L212" s="31"/>
      <c r="M212" s="31"/>
      <c r="N212" s="32"/>
      <c r="O212" s="32"/>
      <c r="P212" s="32"/>
      <c r="Q212" s="32"/>
      <c r="R212" s="32"/>
      <c r="S212" s="41"/>
    </row>
    <row r="213" spans="3:19" s="10" customFormat="1" ht="15" hidden="1">
      <c r="C213" s="9"/>
      <c r="D213" s="9"/>
      <c r="G213" s="31"/>
      <c r="H213" s="31"/>
      <c r="I213" s="32"/>
      <c r="J213" s="32"/>
      <c r="K213" s="31"/>
      <c r="L213" s="31"/>
      <c r="M213" s="31"/>
      <c r="N213" s="32"/>
      <c r="O213" s="32"/>
      <c r="P213" s="32"/>
      <c r="Q213" s="32"/>
      <c r="R213" s="32"/>
      <c r="S213" s="41"/>
    </row>
    <row r="214" spans="3:19" s="10" customFormat="1" ht="15" hidden="1">
      <c r="C214" s="9"/>
      <c r="D214" s="9"/>
      <c r="G214" s="31"/>
      <c r="H214" s="31"/>
      <c r="I214" s="32"/>
      <c r="J214" s="32"/>
      <c r="K214" s="31"/>
      <c r="L214" s="31"/>
      <c r="M214" s="31"/>
      <c r="N214" s="32"/>
      <c r="O214" s="32"/>
      <c r="P214" s="32"/>
      <c r="Q214" s="32"/>
      <c r="R214" s="32"/>
      <c r="S214" s="41"/>
    </row>
    <row r="215" spans="3:19" s="10" customFormat="1" ht="15" hidden="1">
      <c r="C215" s="9"/>
      <c r="D215" s="9"/>
      <c r="G215" s="31"/>
      <c r="H215" s="31"/>
      <c r="I215" s="32"/>
      <c r="J215" s="32"/>
      <c r="K215" s="31"/>
      <c r="L215" s="31"/>
      <c r="M215" s="31"/>
      <c r="N215" s="32"/>
      <c r="O215" s="32"/>
      <c r="P215" s="32"/>
      <c r="Q215" s="32"/>
      <c r="R215" s="32"/>
      <c r="S215" s="41"/>
    </row>
    <row r="216" spans="3:19" s="10" customFormat="1" ht="15" hidden="1">
      <c r="C216" s="9"/>
      <c r="D216" s="9"/>
      <c r="G216" s="31"/>
      <c r="H216" s="31"/>
      <c r="I216" s="32"/>
      <c r="J216" s="32"/>
      <c r="K216" s="31"/>
      <c r="L216" s="31"/>
      <c r="M216" s="31"/>
      <c r="N216" s="32"/>
      <c r="O216" s="32"/>
      <c r="P216" s="32"/>
      <c r="Q216" s="32"/>
      <c r="R216" s="32"/>
      <c r="S216" s="41"/>
    </row>
    <row r="217" spans="3:19" s="10" customFormat="1" ht="15" hidden="1">
      <c r="C217" s="9"/>
      <c r="D217" s="9"/>
      <c r="G217" s="31"/>
      <c r="H217" s="31"/>
      <c r="I217" s="32"/>
      <c r="J217" s="32"/>
      <c r="K217" s="31"/>
      <c r="L217" s="31"/>
      <c r="M217" s="31"/>
      <c r="N217" s="32"/>
      <c r="O217" s="32"/>
      <c r="P217" s="32"/>
      <c r="Q217" s="32"/>
      <c r="R217" s="32"/>
      <c r="S217" s="41"/>
    </row>
    <row r="218" spans="3:19" s="10" customFormat="1" ht="15" hidden="1">
      <c r="C218" s="9"/>
      <c r="D218" s="9"/>
      <c r="G218" s="31"/>
      <c r="H218" s="31"/>
      <c r="I218" s="32"/>
      <c r="J218" s="32"/>
      <c r="K218" s="31"/>
      <c r="L218" s="31"/>
      <c r="M218" s="31"/>
      <c r="N218" s="32"/>
      <c r="O218" s="32"/>
      <c r="P218" s="32"/>
      <c r="Q218" s="32"/>
      <c r="R218" s="32"/>
      <c r="S218" s="41"/>
    </row>
    <row r="219" spans="3:19" s="10" customFormat="1" ht="15" hidden="1">
      <c r="C219" s="9"/>
      <c r="D219" s="9"/>
      <c r="G219" s="31"/>
      <c r="H219" s="31"/>
      <c r="I219" s="32"/>
      <c r="J219" s="32"/>
      <c r="K219" s="31"/>
      <c r="L219" s="31"/>
      <c r="M219" s="31"/>
      <c r="N219" s="32"/>
      <c r="O219" s="32"/>
      <c r="P219" s="32"/>
      <c r="Q219" s="32"/>
      <c r="R219" s="32"/>
      <c r="S219" s="41"/>
    </row>
    <row r="220" spans="3:19" s="10" customFormat="1" ht="15" hidden="1">
      <c r="C220" s="9"/>
      <c r="D220" s="9"/>
      <c r="G220" s="31"/>
      <c r="H220" s="31"/>
      <c r="I220" s="32"/>
      <c r="J220" s="32"/>
      <c r="K220" s="31"/>
      <c r="L220" s="31"/>
      <c r="M220" s="31"/>
      <c r="N220" s="32"/>
      <c r="O220" s="32"/>
      <c r="P220" s="32"/>
      <c r="Q220" s="32"/>
      <c r="R220" s="32"/>
      <c r="S220" s="41"/>
    </row>
    <row r="221" spans="3:19" s="10" customFormat="1" ht="15" hidden="1">
      <c r="C221" s="9"/>
      <c r="D221" s="9"/>
      <c r="G221" s="31"/>
      <c r="H221" s="31"/>
      <c r="I221" s="32"/>
      <c r="J221" s="32"/>
      <c r="K221" s="31"/>
      <c r="L221" s="31"/>
      <c r="M221" s="31"/>
      <c r="N221" s="32"/>
      <c r="O221" s="32"/>
      <c r="P221" s="32"/>
      <c r="Q221" s="32"/>
      <c r="R221" s="32"/>
      <c r="S221" s="41"/>
    </row>
    <row r="222" spans="3:19" s="10" customFormat="1" ht="15" hidden="1">
      <c r="C222" s="9"/>
      <c r="D222" s="9"/>
      <c r="G222" s="31"/>
      <c r="H222" s="31"/>
      <c r="I222" s="32"/>
      <c r="J222" s="32"/>
      <c r="K222" s="31"/>
      <c r="L222" s="31"/>
      <c r="M222" s="31"/>
      <c r="N222" s="32"/>
      <c r="O222" s="32"/>
      <c r="P222" s="32"/>
      <c r="Q222" s="32"/>
      <c r="R222" s="32"/>
      <c r="S222" s="41"/>
    </row>
    <row r="223" spans="3:19" s="10" customFormat="1" ht="15" hidden="1">
      <c r="C223" s="9"/>
      <c r="D223" s="9"/>
      <c r="G223" s="31"/>
      <c r="H223" s="31"/>
      <c r="I223" s="32"/>
      <c r="J223" s="32"/>
      <c r="K223" s="31"/>
      <c r="L223" s="31"/>
      <c r="M223" s="31"/>
      <c r="N223" s="32"/>
      <c r="O223" s="32"/>
      <c r="P223" s="32"/>
      <c r="Q223" s="32"/>
      <c r="R223" s="32"/>
      <c r="S223" s="41"/>
    </row>
    <row r="224" spans="3:19" s="10" customFormat="1" ht="15" hidden="1">
      <c r="C224" s="9"/>
      <c r="D224" s="9"/>
      <c r="G224" s="31"/>
      <c r="H224" s="31"/>
      <c r="I224" s="32"/>
      <c r="J224" s="32"/>
      <c r="K224" s="31"/>
      <c r="L224" s="31"/>
      <c r="M224" s="31"/>
      <c r="N224" s="32"/>
      <c r="O224" s="32"/>
      <c r="P224" s="32"/>
      <c r="Q224" s="32"/>
      <c r="R224" s="32"/>
      <c r="S224" s="41"/>
    </row>
    <row r="225" spans="3:19" s="10" customFormat="1" ht="15" hidden="1">
      <c r="C225" s="9"/>
      <c r="D225" s="9"/>
      <c r="G225" s="31"/>
      <c r="H225" s="31"/>
      <c r="I225" s="32"/>
      <c r="J225" s="32"/>
      <c r="K225" s="31"/>
      <c r="L225" s="31"/>
      <c r="M225" s="31"/>
      <c r="N225" s="32"/>
      <c r="O225" s="32"/>
      <c r="P225" s="32"/>
      <c r="Q225" s="32"/>
      <c r="R225" s="32"/>
      <c r="S225" s="41"/>
    </row>
    <row r="226" spans="3:19" s="10" customFormat="1" ht="15" hidden="1">
      <c r="C226" s="9"/>
      <c r="D226" s="9"/>
      <c r="G226" s="31"/>
      <c r="H226" s="31"/>
      <c r="I226" s="32"/>
      <c r="J226" s="32"/>
      <c r="K226" s="31"/>
      <c r="L226" s="31"/>
      <c r="M226" s="31"/>
      <c r="N226" s="32"/>
      <c r="O226" s="32"/>
      <c r="P226" s="32"/>
      <c r="Q226" s="32"/>
      <c r="R226" s="32"/>
      <c r="S226" s="41"/>
    </row>
    <row r="227" spans="3:19" s="10" customFormat="1" ht="15" hidden="1">
      <c r="C227" s="9"/>
      <c r="D227" s="9"/>
      <c r="G227" s="31"/>
      <c r="H227" s="31"/>
      <c r="I227" s="32"/>
      <c r="J227" s="32"/>
      <c r="K227" s="31"/>
      <c r="L227" s="31"/>
      <c r="M227" s="31"/>
      <c r="N227" s="32"/>
      <c r="O227" s="32"/>
      <c r="P227" s="32"/>
      <c r="Q227" s="32"/>
      <c r="R227" s="32"/>
      <c r="S227" s="41"/>
    </row>
    <row r="228" spans="3:19" s="10" customFormat="1" ht="15" hidden="1">
      <c r="C228" s="9"/>
      <c r="D228" s="9"/>
      <c r="G228" s="31"/>
      <c r="H228" s="31"/>
      <c r="I228" s="32"/>
      <c r="J228" s="32"/>
      <c r="K228" s="31"/>
      <c r="L228" s="31"/>
      <c r="M228" s="31"/>
      <c r="N228" s="32"/>
      <c r="O228" s="32"/>
      <c r="P228" s="32"/>
      <c r="Q228" s="32"/>
      <c r="R228" s="32"/>
      <c r="S228" s="41"/>
    </row>
    <row r="229" spans="3:19" s="10" customFormat="1" ht="15" hidden="1">
      <c r="C229" s="9"/>
      <c r="D229" s="9"/>
      <c r="G229" s="31"/>
      <c r="H229" s="31"/>
      <c r="I229" s="32"/>
      <c r="J229" s="32"/>
      <c r="K229" s="31"/>
      <c r="L229" s="31"/>
      <c r="M229" s="31"/>
      <c r="N229" s="32"/>
      <c r="O229" s="32"/>
      <c r="P229" s="32"/>
      <c r="Q229" s="32"/>
      <c r="R229" s="32"/>
      <c r="S229" s="41"/>
    </row>
    <row r="230" spans="3:19" s="10" customFormat="1" ht="15" hidden="1">
      <c r="C230" s="9"/>
      <c r="D230" s="9"/>
      <c r="G230" s="31"/>
      <c r="H230" s="31"/>
      <c r="I230" s="32"/>
      <c r="J230" s="32"/>
      <c r="K230" s="31"/>
      <c r="L230" s="31"/>
      <c r="M230" s="31"/>
      <c r="N230" s="32"/>
      <c r="O230" s="32"/>
      <c r="P230" s="32"/>
      <c r="Q230" s="32"/>
      <c r="R230" s="32"/>
      <c r="S230" s="41"/>
    </row>
    <row r="231" spans="3:19" s="10" customFormat="1" ht="15" hidden="1">
      <c r="C231" s="9"/>
      <c r="D231" s="9"/>
      <c r="G231" s="31"/>
      <c r="H231" s="31"/>
      <c r="I231" s="32"/>
      <c r="J231" s="32"/>
      <c r="K231" s="31"/>
      <c r="L231" s="31"/>
      <c r="M231" s="31"/>
      <c r="N231" s="32"/>
      <c r="O231" s="32"/>
      <c r="P231" s="32"/>
      <c r="Q231" s="32"/>
      <c r="R231" s="32"/>
      <c r="S231" s="41"/>
    </row>
    <row r="232" spans="3:19" s="10" customFormat="1" ht="15" hidden="1">
      <c r="C232" s="9"/>
      <c r="D232" s="9"/>
      <c r="G232" s="31"/>
      <c r="H232" s="31"/>
      <c r="I232" s="32"/>
      <c r="J232" s="32"/>
      <c r="K232" s="31"/>
      <c r="L232" s="31"/>
      <c r="M232" s="31"/>
      <c r="N232" s="32"/>
      <c r="O232" s="32"/>
      <c r="P232" s="32"/>
      <c r="Q232" s="32"/>
      <c r="R232" s="32"/>
      <c r="S232" s="41"/>
    </row>
    <row r="233" spans="3:19" s="10" customFormat="1" ht="15" hidden="1">
      <c r="C233" s="9"/>
      <c r="D233" s="9"/>
      <c r="G233" s="31"/>
      <c r="H233" s="31"/>
      <c r="I233" s="32"/>
      <c r="J233" s="32"/>
      <c r="K233" s="31"/>
      <c r="L233" s="31"/>
      <c r="M233" s="31"/>
      <c r="N233" s="32"/>
      <c r="O233" s="32"/>
      <c r="P233" s="32"/>
      <c r="Q233" s="32"/>
      <c r="R233" s="32"/>
      <c r="S233" s="41"/>
    </row>
    <row r="234" spans="3:19" s="10" customFormat="1" ht="15" hidden="1">
      <c r="C234" s="9"/>
      <c r="D234" s="9"/>
      <c r="G234" s="31"/>
      <c r="H234" s="31"/>
      <c r="I234" s="32"/>
      <c r="J234" s="32"/>
      <c r="K234" s="31"/>
      <c r="L234" s="31"/>
      <c r="M234" s="31"/>
      <c r="N234" s="32"/>
      <c r="O234" s="32"/>
      <c r="P234" s="32"/>
      <c r="Q234" s="32"/>
      <c r="R234" s="32"/>
      <c r="S234" s="41"/>
    </row>
    <row r="235" spans="3:19" s="10" customFormat="1" ht="15" hidden="1">
      <c r="C235" s="9"/>
      <c r="D235" s="9"/>
      <c r="G235" s="31"/>
      <c r="H235" s="31"/>
      <c r="I235" s="32"/>
      <c r="J235" s="32"/>
      <c r="K235" s="31"/>
      <c r="L235" s="31"/>
      <c r="M235" s="31"/>
      <c r="N235" s="32"/>
      <c r="O235" s="32"/>
      <c r="P235" s="32"/>
      <c r="Q235" s="32"/>
      <c r="R235" s="32"/>
      <c r="S235" s="41"/>
    </row>
    <row r="236" spans="3:19" s="10" customFormat="1" ht="15" hidden="1">
      <c r="C236" s="9"/>
      <c r="D236" s="9"/>
      <c r="G236" s="31"/>
      <c r="H236" s="31"/>
      <c r="I236" s="32"/>
      <c r="J236" s="32"/>
      <c r="K236" s="31"/>
      <c r="L236" s="31"/>
      <c r="M236" s="31"/>
      <c r="N236" s="32"/>
      <c r="O236" s="32"/>
      <c r="P236" s="32"/>
      <c r="Q236" s="32"/>
      <c r="R236" s="32"/>
      <c r="S236" s="41"/>
    </row>
    <row r="237" spans="3:19" s="10" customFormat="1" ht="15" hidden="1">
      <c r="C237" s="9"/>
      <c r="D237" s="9"/>
      <c r="G237" s="31"/>
      <c r="H237" s="31"/>
      <c r="I237" s="32"/>
      <c r="J237" s="32"/>
      <c r="K237" s="31"/>
      <c r="L237" s="31"/>
      <c r="M237" s="31"/>
      <c r="N237" s="32"/>
      <c r="O237" s="32"/>
      <c r="P237" s="32"/>
      <c r="Q237" s="32"/>
      <c r="R237" s="32"/>
      <c r="S237" s="41"/>
    </row>
    <row r="238" spans="3:19" s="10" customFormat="1" ht="15" hidden="1">
      <c r="C238" s="9"/>
      <c r="D238" s="9"/>
      <c r="G238" s="31"/>
      <c r="H238" s="31"/>
      <c r="I238" s="32"/>
      <c r="J238" s="32"/>
      <c r="K238" s="31"/>
      <c r="L238" s="31"/>
      <c r="M238" s="31"/>
      <c r="N238" s="32"/>
      <c r="O238" s="32"/>
      <c r="P238" s="32"/>
      <c r="Q238" s="32"/>
      <c r="R238" s="32"/>
      <c r="S238" s="41"/>
    </row>
    <row r="239" spans="3:19" s="10" customFormat="1" ht="15" hidden="1">
      <c r="C239" s="9"/>
      <c r="D239" s="9"/>
      <c r="G239" s="31"/>
      <c r="H239" s="31"/>
      <c r="I239" s="32"/>
      <c r="J239" s="32"/>
      <c r="K239" s="31"/>
      <c r="L239" s="31"/>
      <c r="M239" s="31"/>
      <c r="N239" s="32"/>
      <c r="O239" s="32"/>
      <c r="P239" s="32"/>
      <c r="Q239" s="32"/>
      <c r="R239" s="32"/>
      <c r="S239" s="41"/>
    </row>
    <row r="240" spans="3:19" s="10" customFormat="1" ht="15">
      <c r="C240" s="9"/>
      <c r="D240" s="9"/>
      <c r="G240" s="31"/>
      <c r="H240" s="31"/>
      <c r="I240" s="32"/>
      <c r="J240" s="32"/>
      <c r="K240" s="31"/>
      <c r="L240" s="31"/>
      <c r="M240" s="31"/>
      <c r="N240" s="32"/>
      <c r="O240" s="32"/>
      <c r="P240" s="32"/>
      <c r="Q240" s="32"/>
      <c r="R240" s="32"/>
      <c r="S240" s="41"/>
    </row>
    <row r="241" spans="3:19" s="10" customFormat="1" ht="15">
      <c r="C241" s="9"/>
      <c r="D241" s="9"/>
      <c r="G241" s="31"/>
      <c r="H241" s="31"/>
      <c r="I241" s="32"/>
      <c r="J241" s="32"/>
      <c r="K241" s="31"/>
      <c r="L241" s="31"/>
      <c r="M241" s="31"/>
      <c r="N241" s="32"/>
      <c r="O241" s="32"/>
      <c r="P241" s="32"/>
      <c r="Q241" s="32"/>
      <c r="R241" s="32"/>
      <c r="S241" s="41"/>
    </row>
    <row r="242" spans="3:19" s="10" customFormat="1" ht="15">
      <c r="C242" s="9"/>
      <c r="D242" s="9"/>
      <c r="G242" s="31"/>
      <c r="H242" s="31"/>
      <c r="I242" s="32"/>
      <c r="J242" s="32"/>
      <c r="K242" s="31"/>
      <c r="L242" s="31"/>
      <c r="M242" s="31"/>
      <c r="N242" s="32"/>
      <c r="O242" s="32"/>
      <c r="P242" s="32"/>
      <c r="Q242" s="32"/>
      <c r="R242" s="32"/>
      <c r="S242" s="41"/>
    </row>
    <row r="243" spans="3:19" s="10" customFormat="1" ht="15">
      <c r="C243" s="9"/>
      <c r="D243" s="9"/>
      <c r="G243" s="31"/>
      <c r="H243" s="31"/>
      <c r="I243" s="32"/>
      <c r="J243" s="32"/>
      <c r="K243" s="31"/>
      <c r="L243" s="31"/>
      <c r="M243" s="31"/>
      <c r="N243" s="32"/>
      <c r="O243" s="32"/>
      <c r="P243" s="32"/>
      <c r="Q243" s="32"/>
      <c r="R243" s="32"/>
      <c r="S243" s="41"/>
    </row>
    <row r="244" spans="3:19" s="10" customFormat="1" ht="15">
      <c r="C244" s="9"/>
      <c r="D244" s="9"/>
      <c r="G244" s="31"/>
      <c r="H244" s="31"/>
      <c r="I244" s="32"/>
      <c r="J244" s="32"/>
      <c r="K244" s="31"/>
      <c r="L244" s="31"/>
      <c r="M244" s="31"/>
      <c r="N244" s="32"/>
      <c r="O244" s="32"/>
      <c r="P244" s="32"/>
      <c r="Q244" s="32"/>
      <c r="R244" s="32"/>
      <c r="S244" s="41"/>
    </row>
    <row r="245" spans="3:19" s="10" customFormat="1" ht="15">
      <c r="C245" s="9"/>
      <c r="D245" s="9"/>
      <c r="G245" s="31"/>
      <c r="H245" s="31"/>
      <c r="I245" s="32"/>
      <c r="J245" s="32"/>
      <c r="K245" s="31"/>
      <c r="L245" s="31"/>
      <c r="M245" s="31"/>
      <c r="N245" s="32"/>
      <c r="O245" s="32"/>
      <c r="P245" s="32"/>
      <c r="Q245" s="32"/>
      <c r="R245" s="32"/>
      <c r="S245" s="41"/>
    </row>
    <row r="246" spans="3:19" s="10" customFormat="1" ht="15">
      <c r="C246" s="9"/>
      <c r="D246" s="9"/>
      <c r="G246" s="31"/>
      <c r="H246" s="31"/>
      <c r="I246" s="32"/>
      <c r="J246" s="32"/>
      <c r="K246" s="31"/>
      <c r="L246" s="31"/>
      <c r="M246" s="31"/>
      <c r="N246" s="32"/>
      <c r="O246" s="32"/>
      <c r="P246" s="32"/>
      <c r="Q246" s="32"/>
      <c r="R246" s="32"/>
      <c r="S246" s="41"/>
    </row>
    <row r="247" spans="3:19" s="10" customFormat="1" ht="15">
      <c r="C247" s="9"/>
      <c r="D247" s="9"/>
      <c r="G247" s="31"/>
      <c r="H247" s="31"/>
      <c r="I247" s="32"/>
      <c r="J247" s="32"/>
      <c r="K247" s="31"/>
      <c r="L247" s="31"/>
      <c r="M247" s="31"/>
      <c r="N247" s="32"/>
      <c r="O247" s="32"/>
      <c r="P247" s="32"/>
      <c r="Q247" s="32"/>
      <c r="R247" s="32"/>
      <c r="S247" s="41"/>
    </row>
    <row r="248" spans="3:19" s="10" customFormat="1" ht="15">
      <c r="C248" s="9"/>
      <c r="D248" s="9"/>
      <c r="G248" s="31"/>
      <c r="H248" s="31"/>
      <c r="I248" s="32"/>
      <c r="J248" s="32"/>
      <c r="K248" s="31"/>
      <c r="L248" s="31"/>
      <c r="M248" s="31"/>
      <c r="N248" s="32"/>
      <c r="O248" s="32"/>
      <c r="P248" s="32"/>
      <c r="Q248" s="32"/>
      <c r="R248" s="32"/>
      <c r="S248" s="41"/>
    </row>
    <row r="249" spans="3:19" s="10" customFormat="1" ht="15">
      <c r="C249" s="9"/>
      <c r="D249" s="9"/>
      <c r="G249" s="31"/>
      <c r="H249" s="31"/>
      <c r="I249" s="32"/>
      <c r="J249" s="32"/>
      <c r="K249" s="31"/>
      <c r="L249" s="31"/>
      <c r="M249" s="31"/>
      <c r="N249" s="32"/>
      <c r="O249" s="32"/>
      <c r="P249" s="32"/>
      <c r="Q249" s="32"/>
      <c r="R249" s="32"/>
      <c r="S249" s="41"/>
    </row>
    <row r="250" spans="3:19" s="10" customFormat="1" ht="15">
      <c r="C250" s="9"/>
      <c r="D250" s="9"/>
      <c r="G250" s="31"/>
      <c r="H250" s="31"/>
      <c r="I250" s="32"/>
      <c r="J250" s="32"/>
      <c r="K250" s="31"/>
      <c r="L250" s="31"/>
      <c r="M250" s="31"/>
      <c r="N250" s="32"/>
      <c r="O250" s="32"/>
      <c r="P250" s="32"/>
      <c r="Q250" s="32"/>
      <c r="R250" s="32"/>
      <c r="S250" s="41"/>
    </row>
    <row r="251" spans="3:19" s="10" customFormat="1" ht="15">
      <c r="C251" s="9"/>
      <c r="D251" s="9"/>
      <c r="G251" s="31"/>
      <c r="H251" s="31"/>
      <c r="I251" s="32"/>
      <c r="J251" s="32"/>
      <c r="K251" s="31"/>
      <c r="L251" s="31"/>
      <c r="M251" s="31"/>
      <c r="N251" s="32"/>
      <c r="O251" s="32"/>
      <c r="P251" s="32"/>
      <c r="Q251" s="32"/>
      <c r="R251" s="32"/>
      <c r="S251" s="41"/>
    </row>
    <row r="252" spans="3:19" s="10" customFormat="1" ht="15">
      <c r="C252" s="9"/>
      <c r="D252" s="9"/>
      <c r="G252" s="31"/>
      <c r="H252" s="31"/>
      <c r="I252" s="32"/>
      <c r="J252" s="32"/>
      <c r="K252" s="31"/>
      <c r="L252" s="31"/>
      <c r="M252" s="31"/>
      <c r="N252" s="32"/>
      <c r="O252" s="32"/>
      <c r="P252" s="32"/>
      <c r="Q252" s="32"/>
      <c r="R252" s="32"/>
      <c r="S252" s="41"/>
    </row>
    <row r="253" spans="3:19" s="10" customFormat="1" ht="15">
      <c r="C253" s="9"/>
      <c r="D253" s="9"/>
      <c r="G253" s="31"/>
      <c r="H253" s="31"/>
      <c r="I253" s="32"/>
      <c r="J253" s="32"/>
      <c r="K253" s="31"/>
      <c r="L253" s="31"/>
      <c r="M253" s="31"/>
      <c r="N253" s="32"/>
      <c r="O253" s="32"/>
      <c r="P253" s="32"/>
      <c r="Q253" s="32"/>
      <c r="R253" s="32"/>
      <c r="S253" s="41"/>
    </row>
    <row r="254" spans="3:19" s="10" customFormat="1" ht="15">
      <c r="C254" s="9"/>
      <c r="D254" s="9"/>
      <c r="G254" s="31"/>
      <c r="H254" s="31"/>
      <c r="I254" s="32"/>
      <c r="J254" s="32"/>
      <c r="K254" s="31"/>
      <c r="L254" s="31"/>
      <c r="M254" s="31"/>
      <c r="N254" s="32"/>
      <c r="O254" s="32"/>
      <c r="P254" s="32"/>
      <c r="Q254" s="32"/>
      <c r="R254" s="32"/>
      <c r="S254" s="41"/>
    </row>
    <row r="255" spans="3:19" s="10" customFormat="1" ht="15">
      <c r="C255" s="9"/>
      <c r="D255" s="9"/>
      <c r="G255" s="31"/>
      <c r="H255" s="31"/>
      <c r="I255" s="32"/>
      <c r="J255" s="32"/>
      <c r="K255" s="31"/>
      <c r="L255" s="31"/>
      <c r="M255" s="31"/>
      <c r="N255" s="32"/>
      <c r="O255" s="32"/>
      <c r="P255" s="32"/>
      <c r="Q255" s="32"/>
      <c r="R255" s="32"/>
      <c r="S255" s="41"/>
    </row>
    <row r="256" spans="3:19" s="10" customFormat="1" ht="15">
      <c r="C256" s="9"/>
      <c r="D256" s="9"/>
      <c r="G256" s="31"/>
      <c r="H256" s="31"/>
      <c r="I256" s="32"/>
      <c r="J256" s="32"/>
      <c r="K256" s="31"/>
      <c r="L256" s="31"/>
      <c r="M256" s="31"/>
      <c r="N256" s="32"/>
      <c r="O256" s="32"/>
      <c r="P256" s="32"/>
      <c r="Q256" s="32"/>
      <c r="R256" s="32"/>
      <c r="S256" s="41"/>
    </row>
    <row r="257" spans="3:19" s="10" customFormat="1" ht="15">
      <c r="C257" s="9"/>
      <c r="D257" s="9"/>
      <c r="G257" s="31"/>
      <c r="H257" s="31"/>
      <c r="I257" s="32"/>
      <c r="J257" s="32"/>
      <c r="K257" s="31"/>
      <c r="L257" s="31"/>
      <c r="M257" s="31"/>
      <c r="N257" s="32"/>
      <c r="O257" s="32"/>
      <c r="P257" s="32"/>
      <c r="Q257" s="32"/>
      <c r="R257" s="32"/>
      <c r="S257" s="41"/>
    </row>
    <row r="258" spans="3:19" s="10" customFormat="1" ht="15">
      <c r="C258" s="9"/>
      <c r="D258" s="9"/>
      <c r="G258" s="31"/>
      <c r="H258" s="31"/>
      <c r="I258" s="32"/>
      <c r="J258" s="32"/>
      <c r="K258" s="31"/>
      <c r="L258" s="31"/>
      <c r="M258" s="31"/>
      <c r="N258" s="32"/>
      <c r="O258" s="32"/>
      <c r="P258" s="32"/>
      <c r="Q258" s="32"/>
      <c r="R258" s="32"/>
      <c r="S258" s="41"/>
    </row>
    <row r="259" spans="3:19" s="10" customFormat="1" ht="15">
      <c r="C259" s="9"/>
      <c r="D259" s="9"/>
      <c r="G259" s="31"/>
      <c r="H259" s="31"/>
      <c r="I259" s="32"/>
      <c r="J259" s="32"/>
      <c r="K259" s="31"/>
      <c r="L259" s="31"/>
      <c r="M259" s="31"/>
      <c r="N259" s="32"/>
      <c r="O259" s="32"/>
      <c r="P259" s="32"/>
      <c r="Q259" s="32"/>
      <c r="R259" s="32"/>
      <c r="S259" s="41"/>
    </row>
    <row r="260" spans="3:19" s="10" customFormat="1" ht="15">
      <c r="C260" s="9"/>
      <c r="D260" s="9"/>
      <c r="G260" s="31"/>
      <c r="H260" s="31"/>
      <c r="I260" s="32"/>
      <c r="J260" s="32"/>
      <c r="K260" s="31"/>
      <c r="L260" s="31"/>
      <c r="M260" s="31"/>
      <c r="N260" s="32"/>
      <c r="O260" s="32"/>
      <c r="P260" s="32"/>
      <c r="Q260" s="32"/>
      <c r="R260" s="32"/>
      <c r="S260" s="41"/>
    </row>
    <row r="261" spans="3:19" s="10" customFormat="1" ht="15">
      <c r="C261" s="9"/>
      <c r="D261" s="9"/>
      <c r="G261" s="31"/>
      <c r="H261" s="31"/>
      <c r="I261" s="32"/>
      <c r="J261" s="32"/>
      <c r="K261" s="31"/>
      <c r="L261" s="31"/>
      <c r="M261" s="31"/>
      <c r="N261" s="32"/>
      <c r="O261" s="32"/>
      <c r="P261" s="32"/>
      <c r="Q261" s="32"/>
      <c r="R261" s="32"/>
      <c r="S261" s="41"/>
    </row>
    <row r="262" spans="3:19" s="10" customFormat="1" ht="15">
      <c r="C262" s="9"/>
      <c r="D262" s="9"/>
      <c r="G262" s="31"/>
      <c r="H262" s="31"/>
      <c r="I262" s="32"/>
      <c r="J262" s="32"/>
      <c r="K262" s="31"/>
      <c r="L262" s="31"/>
      <c r="M262" s="31"/>
      <c r="N262" s="32"/>
      <c r="O262" s="32"/>
      <c r="P262" s="32"/>
      <c r="Q262" s="32"/>
      <c r="R262" s="32"/>
      <c r="S262" s="41"/>
    </row>
    <row r="263" spans="3:19" s="10" customFormat="1" ht="15">
      <c r="C263" s="9"/>
      <c r="D263" s="9"/>
      <c r="G263" s="31"/>
      <c r="H263" s="31"/>
      <c r="I263" s="32"/>
      <c r="J263" s="32"/>
      <c r="K263" s="31"/>
      <c r="L263" s="31"/>
      <c r="M263" s="31"/>
      <c r="N263" s="32"/>
      <c r="O263" s="32"/>
      <c r="P263" s="32"/>
      <c r="Q263" s="32"/>
      <c r="R263" s="32"/>
      <c r="S263" s="41"/>
    </row>
    <row r="264" spans="3:19" s="10" customFormat="1" ht="15">
      <c r="C264" s="9"/>
      <c r="D264" s="9"/>
      <c r="G264" s="31"/>
      <c r="H264" s="31"/>
      <c r="I264" s="32"/>
      <c r="J264" s="32"/>
      <c r="K264" s="31"/>
      <c r="L264" s="31"/>
      <c r="M264" s="31"/>
      <c r="N264" s="32"/>
      <c r="O264" s="32"/>
      <c r="P264" s="32"/>
      <c r="Q264" s="32"/>
      <c r="R264" s="32"/>
      <c r="S264" s="41"/>
    </row>
    <row r="265" spans="3:19" s="10" customFormat="1" ht="15">
      <c r="C265" s="9"/>
      <c r="D265" s="9"/>
      <c r="G265" s="31"/>
      <c r="H265" s="31"/>
      <c r="I265" s="32"/>
      <c r="J265" s="32"/>
      <c r="K265" s="31"/>
      <c r="L265" s="31"/>
      <c r="M265" s="31"/>
      <c r="N265" s="32"/>
      <c r="O265" s="32"/>
      <c r="P265" s="32"/>
      <c r="Q265" s="32"/>
      <c r="R265" s="32"/>
      <c r="S265" s="41"/>
    </row>
    <row r="266" spans="3:19" s="10" customFormat="1" ht="15">
      <c r="C266" s="9"/>
      <c r="D266" s="9"/>
      <c r="G266" s="31"/>
      <c r="H266" s="31"/>
      <c r="I266" s="32"/>
      <c r="J266" s="32"/>
      <c r="K266" s="31"/>
      <c r="L266" s="31"/>
      <c r="M266" s="31"/>
      <c r="N266" s="32"/>
      <c r="O266" s="32"/>
      <c r="P266" s="32"/>
      <c r="Q266" s="32"/>
      <c r="R266" s="32"/>
      <c r="S266" s="41"/>
    </row>
    <row r="267" spans="3:19" s="10" customFormat="1" ht="15">
      <c r="C267" s="9"/>
      <c r="D267" s="9"/>
      <c r="G267" s="31"/>
      <c r="H267" s="31"/>
      <c r="I267" s="32"/>
      <c r="J267" s="32"/>
      <c r="K267" s="31"/>
      <c r="L267" s="31"/>
      <c r="M267" s="31"/>
      <c r="N267" s="32"/>
      <c r="O267" s="32"/>
      <c r="P267" s="32"/>
      <c r="Q267" s="32"/>
      <c r="R267" s="32"/>
      <c r="S267" s="41"/>
    </row>
    <row r="268" spans="3:19" s="10" customFormat="1" ht="15">
      <c r="C268" s="9"/>
      <c r="D268" s="9"/>
      <c r="G268" s="31"/>
      <c r="H268" s="31"/>
      <c r="I268" s="32"/>
      <c r="J268" s="32"/>
      <c r="K268" s="31"/>
      <c r="L268" s="31"/>
      <c r="M268" s="31"/>
      <c r="N268" s="32"/>
      <c r="O268" s="32"/>
      <c r="P268" s="32"/>
      <c r="Q268" s="32"/>
      <c r="R268" s="32"/>
      <c r="S268" s="41"/>
    </row>
    <row r="269" spans="3:19" s="10" customFormat="1" ht="15">
      <c r="C269" s="9"/>
      <c r="D269" s="9"/>
      <c r="G269" s="31"/>
      <c r="H269" s="31"/>
      <c r="I269" s="32"/>
      <c r="J269" s="32"/>
      <c r="K269" s="31"/>
      <c r="L269" s="31"/>
      <c r="M269" s="31"/>
      <c r="N269" s="32"/>
      <c r="O269" s="32"/>
      <c r="P269" s="32"/>
      <c r="Q269" s="32"/>
      <c r="R269" s="32"/>
      <c r="S269" s="41"/>
    </row>
    <row r="270" spans="3:19" s="10" customFormat="1" ht="15">
      <c r="C270" s="9"/>
      <c r="D270" s="9"/>
      <c r="G270" s="31"/>
      <c r="H270" s="31"/>
      <c r="I270" s="32"/>
      <c r="J270" s="32"/>
      <c r="K270" s="31"/>
      <c r="L270" s="31"/>
      <c r="M270" s="31"/>
      <c r="N270" s="32"/>
      <c r="O270" s="32"/>
      <c r="P270" s="32"/>
      <c r="Q270" s="32"/>
      <c r="R270" s="32"/>
      <c r="S270" s="41"/>
    </row>
    <row r="271" spans="3:19" s="10" customFormat="1" ht="15">
      <c r="C271" s="9"/>
      <c r="D271" s="9"/>
      <c r="G271" s="31"/>
      <c r="H271" s="31"/>
      <c r="I271" s="32"/>
      <c r="J271" s="32"/>
      <c r="K271" s="31"/>
      <c r="L271" s="31"/>
      <c r="M271" s="31"/>
      <c r="N271" s="32"/>
      <c r="O271" s="32"/>
      <c r="P271" s="32"/>
      <c r="Q271" s="32"/>
      <c r="R271" s="32"/>
      <c r="S271" s="41"/>
    </row>
    <row r="272" spans="3:19" s="10" customFormat="1" ht="15">
      <c r="C272" s="9"/>
      <c r="D272" s="9"/>
      <c r="G272" s="31"/>
      <c r="H272" s="31"/>
      <c r="I272" s="32"/>
      <c r="J272" s="32"/>
      <c r="K272" s="31"/>
      <c r="L272" s="31"/>
      <c r="M272" s="31"/>
      <c r="N272" s="32"/>
      <c r="O272" s="32"/>
      <c r="P272" s="32"/>
      <c r="Q272" s="32"/>
      <c r="R272" s="32"/>
      <c r="S272" s="41"/>
    </row>
    <row r="273" spans="3:19" s="10" customFormat="1" ht="15">
      <c r="C273" s="9"/>
      <c r="D273" s="9"/>
      <c r="G273" s="31"/>
      <c r="H273" s="31"/>
      <c r="I273" s="32"/>
      <c r="J273" s="32"/>
      <c r="K273" s="31"/>
      <c r="L273" s="31"/>
      <c r="M273" s="31"/>
      <c r="N273" s="32"/>
      <c r="O273" s="32"/>
      <c r="P273" s="32"/>
      <c r="Q273" s="32"/>
      <c r="R273" s="32"/>
      <c r="S273" s="41"/>
    </row>
    <row r="274" spans="3:19" s="10" customFormat="1" ht="15">
      <c r="C274" s="9"/>
      <c r="D274" s="9"/>
      <c r="G274" s="31"/>
      <c r="H274" s="31"/>
      <c r="I274" s="32"/>
      <c r="J274" s="32"/>
      <c r="K274" s="31"/>
      <c r="L274" s="31"/>
      <c r="M274" s="31"/>
      <c r="N274" s="32"/>
      <c r="O274" s="32"/>
      <c r="P274" s="32"/>
      <c r="Q274" s="32"/>
      <c r="R274" s="32"/>
      <c r="S274" s="41"/>
    </row>
    <row r="275" spans="3:19" s="10" customFormat="1" ht="15">
      <c r="C275" s="9"/>
      <c r="D275" s="9"/>
      <c r="G275" s="31"/>
      <c r="H275" s="31"/>
      <c r="I275" s="32"/>
      <c r="J275" s="32"/>
      <c r="K275" s="31"/>
      <c r="L275" s="31"/>
      <c r="M275" s="31"/>
      <c r="N275" s="32"/>
      <c r="O275" s="32"/>
      <c r="P275" s="32"/>
      <c r="Q275" s="32"/>
      <c r="R275" s="32"/>
      <c r="S275" s="41"/>
    </row>
    <row r="276" spans="3:19" s="10" customFormat="1" ht="15">
      <c r="C276" s="9"/>
      <c r="D276" s="9"/>
      <c r="G276" s="31"/>
      <c r="H276" s="31"/>
      <c r="I276" s="32"/>
      <c r="J276" s="32"/>
      <c r="K276" s="31"/>
      <c r="L276" s="31"/>
      <c r="M276" s="31"/>
      <c r="N276" s="32"/>
      <c r="O276" s="32"/>
      <c r="P276" s="32"/>
      <c r="Q276" s="32"/>
      <c r="R276" s="32"/>
      <c r="S276" s="41"/>
    </row>
    <row r="277" spans="3:19" s="10" customFormat="1" ht="15">
      <c r="C277" s="9"/>
      <c r="D277" s="9"/>
      <c r="G277" s="31"/>
      <c r="H277" s="31"/>
      <c r="I277" s="32"/>
      <c r="J277" s="32"/>
      <c r="K277" s="31"/>
      <c r="L277" s="31"/>
      <c r="M277" s="31"/>
      <c r="N277" s="32"/>
      <c r="O277" s="32"/>
      <c r="P277" s="32"/>
      <c r="Q277" s="32"/>
      <c r="R277" s="32"/>
      <c r="S277" s="41"/>
    </row>
    <row r="278" spans="3:19" s="10" customFormat="1" ht="15">
      <c r="C278" s="9"/>
      <c r="D278" s="9"/>
      <c r="G278" s="31"/>
      <c r="H278" s="31"/>
      <c r="I278" s="32"/>
      <c r="J278" s="32"/>
      <c r="K278" s="31"/>
      <c r="L278" s="31"/>
      <c r="M278" s="31"/>
      <c r="N278" s="32"/>
      <c r="O278" s="32"/>
      <c r="P278" s="32"/>
      <c r="Q278" s="32"/>
      <c r="R278" s="32"/>
      <c r="S278" s="41"/>
    </row>
    <row r="279" spans="3:19" s="10" customFormat="1" ht="15">
      <c r="C279" s="9"/>
      <c r="D279" s="9"/>
      <c r="G279" s="31"/>
      <c r="H279" s="31"/>
      <c r="I279" s="32"/>
      <c r="J279" s="32"/>
      <c r="K279" s="31"/>
      <c r="L279" s="31"/>
      <c r="M279" s="31"/>
      <c r="N279" s="32"/>
      <c r="O279" s="32"/>
      <c r="P279" s="32"/>
      <c r="Q279" s="32"/>
      <c r="R279" s="32"/>
      <c r="S279" s="41"/>
    </row>
    <row r="280" spans="3:19" s="10" customFormat="1" ht="15">
      <c r="C280" s="9"/>
      <c r="D280" s="9"/>
      <c r="G280" s="31"/>
      <c r="H280" s="31"/>
      <c r="I280" s="32"/>
      <c r="J280" s="32"/>
      <c r="K280" s="31"/>
      <c r="L280" s="31"/>
      <c r="M280" s="31"/>
      <c r="N280" s="32"/>
      <c r="O280" s="32"/>
      <c r="P280" s="32"/>
      <c r="Q280" s="32"/>
      <c r="R280" s="32"/>
      <c r="S280" s="41"/>
    </row>
    <row r="281" spans="3:19" s="10" customFormat="1" ht="15">
      <c r="C281" s="9"/>
      <c r="D281" s="9"/>
      <c r="G281" s="31"/>
      <c r="H281" s="31"/>
      <c r="I281" s="32"/>
      <c r="J281" s="32"/>
      <c r="K281" s="31"/>
      <c r="L281" s="31"/>
      <c r="M281" s="31"/>
      <c r="N281" s="32"/>
      <c r="O281" s="32"/>
      <c r="P281" s="32"/>
      <c r="Q281" s="32"/>
      <c r="R281" s="32"/>
      <c r="S281" s="41"/>
    </row>
    <row r="282" spans="3:19" s="10" customFormat="1" ht="15">
      <c r="C282" s="9"/>
      <c r="D282" s="9"/>
      <c r="G282" s="31"/>
      <c r="H282" s="31"/>
      <c r="I282" s="32"/>
      <c r="J282" s="32"/>
      <c r="K282" s="31"/>
      <c r="L282" s="31"/>
      <c r="M282" s="31"/>
      <c r="N282" s="32"/>
      <c r="O282" s="32"/>
      <c r="P282" s="32"/>
      <c r="Q282" s="32"/>
      <c r="R282" s="32"/>
      <c r="S282" s="41"/>
    </row>
    <row r="283" spans="3:19" s="10" customFormat="1" ht="15">
      <c r="C283" s="9"/>
      <c r="D283" s="9"/>
      <c r="G283" s="31"/>
      <c r="H283" s="31"/>
      <c r="I283" s="32"/>
      <c r="J283" s="32"/>
      <c r="K283" s="31"/>
      <c r="L283" s="31"/>
      <c r="M283" s="31"/>
      <c r="N283" s="32"/>
      <c r="O283" s="32"/>
      <c r="P283" s="32"/>
      <c r="Q283" s="32"/>
      <c r="R283" s="32"/>
      <c r="S283" s="41"/>
    </row>
    <row r="284" spans="3:19" s="10" customFormat="1" ht="15">
      <c r="C284" s="9"/>
      <c r="D284" s="9"/>
      <c r="G284" s="31"/>
      <c r="H284" s="31"/>
      <c r="I284" s="32"/>
      <c r="J284" s="32"/>
      <c r="K284" s="31"/>
      <c r="L284" s="31"/>
      <c r="M284" s="31"/>
      <c r="N284" s="32"/>
      <c r="O284" s="32"/>
      <c r="P284" s="32"/>
      <c r="Q284" s="32"/>
      <c r="R284" s="32"/>
      <c r="S284" s="41"/>
    </row>
    <row r="285" spans="3:19" s="10" customFormat="1" ht="15">
      <c r="C285" s="9"/>
      <c r="D285" s="9"/>
      <c r="G285" s="31"/>
      <c r="H285" s="31"/>
      <c r="I285" s="32"/>
      <c r="J285" s="32"/>
      <c r="K285" s="31"/>
      <c r="L285" s="31"/>
      <c r="M285" s="31"/>
      <c r="N285" s="32"/>
      <c r="O285" s="32"/>
      <c r="P285" s="32"/>
      <c r="Q285" s="32"/>
      <c r="R285" s="32"/>
      <c r="S285" s="41"/>
    </row>
    <row r="286" spans="3:19" s="10" customFormat="1" ht="15">
      <c r="C286" s="9"/>
      <c r="D286" s="9"/>
      <c r="G286" s="31"/>
      <c r="H286" s="31"/>
      <c r="I286" s="32"/>
      <c r="J286" s="32"/>
      <c r="K286" s="31"/>
      <c r="L286" s="31"/>
      <c r="M286" s="31"/>
      <c r="N286" s="32"/>
      <c r="O286" s="32"/>
      <c r="P286" s="32"/>
      <c r="Q286" s="32"/>
      <c r="R286" s="32"/>
      <c r="S286" s="41"/>
    </row>
    <row r="287" spans="3:19" s="10" customFormat="1" ht="15">
      <c r="C287" s="9"/>
      <c r="D287" s="9"/>
      <c r="G287" s="31"/>
      <c r="H287" s="31"/>
      <c r="I287" s="32"/>
      <c r="J287" s="32"/>
      <c r="K287" s="31"/>
      <c r="L287" s="31"/>
      <c r="M287" s="31"/>
      <c r="N287" s="32"/>
      <c r="O287" s="32"/>
      <c r="P287" s="32"/>
      <c r="Q287" s="32"/>
      <c r="R287" s="32"/>
      <c r="S287" s="41"/>
    </row>
    <row r="288" spans="3:19" s="10" customFormat="1" ht="15">
      <c r="C288" s="9"/>
      <c r="D288" s="9"/>
      <c r="G288" s="31"/>
      <c r="H288" s="31"/>
      <c r="I288" s="32"/>
      <c r="J288" s="32"/>
      <c r="K288" s="31"/>
      <c r="L288" s="31"/>
      <c r="M288" s="31"/>
      <c r="N288" s="32"/>
      <c r="O288" s="32"/>
      <c r="P288" s="32"/>
      <c r="Q288" s="32"/>
      <c r="R288" s="32"/>
      <c r="S288" s="41"/>
    </row>
    <row r="289" spans="3:19" s="10" customFormat="1" ht="15">
      <c r="C289" s="9"/>
      <c r="D289" s="9"/>
      <c r="G289" s="31"/>
      <c r="H289" s="31"/>
      <c r="I289" s="32"/>
      <c r="J289" s="32"/>
      <c r="K289" s="31"/>
      <c r="L289" s="31"/>
      <c r="M289" s="31"/>
      <c r="N289" s="32"/>
      <c r="O289" s="32"/>
      <c r="P289" s="32"/>
      <c r="Q289" s="32"/>
      <c r="R289" s="32"/>
      <c r="S289" s="41"/>
    </row>
    <row r="290" spans="3:19" s="10" customFormat="1" ht="15">
      <c r="C290" s="9"/>
      <c r="D290" s="9"/>
      <c r="G290" s="31"/>
      <c r="H290" s="31"/>
      <c r="I290" s="32"/>
      <c r="J290" s="32"/>
      <c r="K290" s="31"/>
      <c r="L290" s="31"/>
      <c r="M290" s="31"/>
      <c r="N290" s="32"/>
      <c r="O290" s="32"/>
      <c r="P290" s="32"/>
      <c r="Q290" s="32"/>
      <c r="R290" s="32"/>
      <c r="S290" s="41"/>
    </row>
    <row r="291" spans="3:19" s="10" customFormat="1" ht="15">
      <c r="C291" s="9"/>
      <c r="D291" s="9"/>
      <c r="G291" s="31"/>
      <c r="H291" s="31"/>
      <c r="I291" s="32"/>
      <c r="J291" s="32"/>
      <c r="K291" s="31"/>
      <c r="L291" s="31"/>
      <c r="M291" s="31"/>
      <c r="N291" s="32"/>
      <c r="O291" s="32"/>
      <c r="P291" s="32"/>
      <c r="Q291" s="32"/>
      <c r="R291" s="32"/>
      <c r="S291" s="41"/>
    </row>
    <row r="292" spans="3:19" s="10" customFormat="1" ht="15">
      <c r="C292" s="9"/>
      <c r="D292" s="9"/>
      <c r="G292" s="31"/>
      <c r="H292" s="31"/>
      <c r="I292" s="32"/>
      <c r="J292" s="32"/>
      <c r="K292" s="31"/>
      <c r="L292" s="31"/>
      <c r="M292" s="31"/>
      <c r="N292" s="32"/>
      <c r="O292" s="32"/>
      <c r="P292" s="32"/>
      <c r="Q292" s="32"/>
      <c r="R292" s="32"/>
      <c r="S292" s="41"/>
    </row>
    <row r="293" spans="3:19" s="10" customFormat="1" ht="15">
      <c r="C293" s="9"/>
      <c r="D293" s="9"/>
      <c r="G293" s="31"/>
      <c r="H293" s="31"/>
      <c r="I293" s="32"/>
      <c r="J293" s="32"/>
      <c r="K293" s="31"/>
      <c r="L293" s="31"/>
      <c r="M293" s="31"/>
      <c r="N293" s="32"/>
      <c r="O293" s="32"/>
      <c r="P293" s="32"/>
      <c r="Q293" s="32"/>
      <c r="R293" s="32"/>
      <c r="S293" s="41"/>
    </row>
    <row r="294" spans="3:19" s="10" customFormat="1" ht="15">
      <c r="C294" s="9"/>
      <c r="D294" s="9"/>
      <c r="G294" s="31"/>
      <c r="H294" s="31"/>
      <c r="I294" s="32"/>
      <c r="J294" s="32"/>
      <c r="K294" s="31"/>
      <c r="L294" s="31"/>
      <c r="M294" s="31"/>
      <c r="N294" s="32"/>
      <c r="O294" s="32"/>
      <c r="P294" s="32"/>
      <c r="Q294" s="32"/>
      <c r="R294" s="32"/>
      <c r="S294" s="41"/>
    </row>
    <row r="295" spans="3:19" s="10" customFormat="1" ht="15">
      <c r="C295" s="9"/>
      <c r="D295" s="9"/>
      <c r="G295" s="31"/>
      <c r="H295" s="31"/>
      <c r="I295" s="32"/>
      <c r="J295" s="32"/>
      <c r="K295" s="31"/>
      <c r="L295" s="31"/>
      <c r="M295" s="31"/>
      <c r="N295" s="32"/>
      <c r="O295" s="32"/>
      <c r="P295" s="32"/>
      <c r="Q295" s="32"/>
      <c r="R295" s="32"/>
      <c r="S295" s="41"/>
    </row>
    <row r="296" spans="3:19" s="10" customFormat="1" ht="15">
      <c r="C296" s="9"/>
      <c r="D296" s="9"/>
      <c r="G296" s="31"/>
      <c r="H296" s="31"/>
      <c r="I296" s="32"/>
      <c r="J296" s="32"/>
      <c r="K296" s="31"/>
      <c r="L296" s="31"/>
      <c r="M296" s="31"/>
      <c r="N296" s="32"/>
      <c r="O296" s="32"/>
      <c r="P296" s="32"/>
      <c r="Q296" s="32"/>
      <c r="R296" s="32"/>
      <c r="S296" s="41"/>
    </row>
    <row r="297" spans="3:19" s="10" customFormat="1" ht="15">
      <c r="C297" s="9"/>
      <c r="D297" s="9"/>
      <c r="G297" s="31"/>
      <c r="H297" s="31"/>
      <c r="I297" s="32"/>
      <c r="J297" s="32"/>
      <c r="K297" s="31"/>
      <c r="L297" s="31"/>
      <c r="M297" s="31"/>
      <c r="N297" s="32"/>
      <c r="O297" s="32"/>
      <c r="P297" s="32"/>
      <c r="Q297" s="32"/>
      <c r="R297" s="32"/>
      <c r="S297" s="41"/>
    </row>
    <row r="298" spans="3:19" s="10" customFormat="1" ht="15">
      <c r="C298" s="9"/>
      <c r="D298" s="9"/>
      <c r="G298" s="31"/>
      <c r="H298" s="31"/>
      <c r="I298" s="32"/>
      <c r="J298" s="32"/>
      <c r="K298" s="31"/>
      <c r="L298" s="31"/>
      <c r="M298" s="31"/>
      <c r="N298" s="32"/>
      <c r="O298" s="32"/>
      <c r="P298" s="32"/>
      <c r="Q298" s="32"/>
      <c r="R298" s="32"/>
      <c r="S298" s="41"/>
    </row>
    <row r="299" spans="3:19" s="10" customFormat="1" ht="15">
      <c r="C299" s="9"/>
      <c r="D299" s="9"/>
      <c r="G299" s="31"/>
      <c r="H299" s="31"/>
      <c r="I299" s="32"/>
      <c r="J299" s="32"/>
      <c r="K299" s="31"/>
      <c r="L299" s="31"/>
      <c r="M299" s="31"/>
      <c r="N299" s="32"/>
      <c r="O299" s="32"/>
      <c r="P299" s="32"/>
      <c r="Q299" s="32"/>
      <c r="R299" s="32"/>
      <c r="S299" s="41"/>
    </row>
    <row r="300" spans="3:19" s="10" customFormat="1" ht="15">
      <c r="C300" s="9"/>
      <c r="D300" s="9"/>
      <c r="G300" s="31"/>
      <c r="H300" s="31"/>
      <c r="I300" s="32"/>
      <c r="J300" s="32"/>
      <c r="K300" s="31"/>
      <c r="L300" s="31"/>
      <c r="M300" s="31"/>
      <c r="N300" s="32"/>
      <c r="O300" s="32"/>
      <c r="P300" s="32"/>
      <c r="Q300" s="32"/>
      <c r="R300" s="32"/>
      <c r="S300" s="41"/>
    </row>
    <row r="301" spans="3:19" s="10" customFormat="1" ht="15">
      <c r="C301" s="9"/>
      <c r="D301" s="9"/>
      <c r="G301" s="31"/>
      <c r="H301" s="31"/>
      <c r="I301" s="32"/>
      <c r="J301" s="32"/>
      <c r="K301" s="31"/>
      <c r="L301" s="31"/>
      <c r="M301" s="31"/>
      <c r="N301" s="32"/>
      <c r="O301" s="32"/>
      <c r="P301" s="32"/>
      <c r="Q301" s="32"/>
      <c r="R301" s="32"/>
      <c r="S301" s="41"/>
    </row>
    <row r="302" spans="3:19" s="10" customFormat="1" ht="15">
      <c r="C302" s="9"/>
      <c r="D302" s="9"/>
      <c r="G302" s="31"/>
      <c r="H302" s="31"/>
      <c r="I302" s="32"/>
      <c r="J302" s="32"/>
      <c r="K302" s="31"/>
      <c r="L302" s="31"/>
      <c r="M302" s="31"/>
      <c r="N302" s="32"/>
      <c r="O302" s="32"/>
      <c r="P302" s="32"/>
      <c r="Q302" s="32"/>
      <c r="R302" s="32"/>
      <c r="S302" s="41"/>
    </row>
    <row r="303" spans="3:19" s="10" customFormat="1" ht="15">
      <c r="C303" s="9"/>
      <c r="D303" s="9"/>
      <c r="G303" s="31"/>
      <c r="H303" s="31"/>
      <c r="I303" s="32"/>
      <c r="J303" s="32"/>
      <c r="K303" s="31"/>
      <c r="L303" s="31"/>
      <c r="M303" s="31"/>
      <c r="N303" s="32"/>
      <c r="O303" s="32"/>
      <c r="P303" s="32"/>
      <c r="Q303" s="32"/>
      <c r="R303" s="32"/>
      <c r="S303" s="41"/>
    </row>
    <row r="304" spans="3:19" s="10" customFormat="1" ht="15">
      <c r="C304" s="9"/>
      <c r="D304" s="9"/>
      <c r="G304" s="31"/>
      <c r="H304" s="31"/>
      <c r="I304" s="32"/>
      <c r="J304" s="32"/>
      <c r="K304" s="31"/>
      <c r="L304" s="31"/>
      <c r="M304" s="31"/>
      <c r="N304" s="32"/>
      <c r="O304" s="32"/>
      <c r="P304" s="32"/>
      <c r="Q304" s="32"/>
      <c r="R304" s="32"/>
      <c r="S304" s="41"/>
    </row>
    <row r="305" spans="3:19" s="10" customFormat="1" ht="15">
      <c r="C305" s="9"/>
      <c r="D305" s="9"/>
      <c r="G305" s="31"/>
      <c r="H305" s="31"/>
      <c r="I305" s="32"/>
      <c r="J305" s="32"/>
      <c r="K305" s="31"/>
      <c r="L305" s="31"/>
      <c r="M305" s="31"/>
      <c r="N305" s="32"/>
      <c r="O305" s="32"/>
      <c r="P305" s="32"/>
      <c r="Q305" s="32"/>
      <c r="R305" s="32"/>
      <c r="S305" s="41"/>
    </row>
    <row r="306" spans="3:19" s="10" customFormat="1" ht="15">
      <c r="C306" s="9"/>
      <c r="D306" s="9"/>
      <c r="G306" s="31"/>
      <c r="H306" s="31"/>
      <c r="I306" s="32"/>
      <c r="J306" s="32"/>
      <c r="K306" s="31"/>
      <c r="L306" s="31"/>
      <c r="M306" s="31"/>
      <c r="N306" s="32"/>
      <c r="O306" s="32"/>
      <c r="P306" s="32"/>
      <c r="Q306" s="32"/>
      <c r="R306" s="32"/>
      <c r="S306" s="41"/>
    </row>
    <row r="307" spans="3:19" s="10" customFormat="1" ht="15">
      <c r="C307" s="9"/>
      <c r="D307" s="9"/>
      <c r="G307" s="31"/>
      <c r="H307" s="31"/>
      <c r="I307" s="32"/>
      <c r="J307" s="32"/>
      <c r="K307" s="31"/>
      <c r="L307" s="31"/>
      <c r="M307" s="31"/>
      <c r="N307" s="32"/>
      <c r="O307" s="32"/>
      <c r="P307" s="32"/>
      <c r="Q307" s="32"/>
      <c r="R307" s="32"/>
      <c r="S307" s="41"/>
    </row>
    <row r="308" spans="3:19" s="10" customFormat="1" ht="15">
      <c r="C308" s="9"/>
      <c r="D308" s="9"/>
      <c r="G308" s="31"/>
      <c r="H308" s="31"/>
      <c r="I308" s="32"/>
      <c r="J308" s="32"/>
      <c r="K308" s="31"/>
      <c r="L308" s="31"/>
      <c r="M308" s="31"/>
      <c r="N308" s="32"/>
      <c r="O308" s="32"/>
      <c r="P308" s="32"/>
      <c r="Q308" s="32"/>
      <c r="R308" s="32"/>
      <c r="S308" s="41"/>
    </row>
    <row r="309" spans="3:19" s="10" customFormat="1" ht="15">
      <c r="C309" s="9"/>
      <c r="D309" s="9"/>
      <c r="G309" s="31"/>
      <c r="H309" s="31"/>
      <c r="I309" s="32"/>
      <c r="J309" s="32"/>
      <c r="K309" s="31"/>
      <c r="L309" s="31"/>
      <c r="M309" s="31"/>
      <c r="N309" s="32"/>
      <c r="O309" s="32"/>
      <c r="P309" s="32"/>
      <c r="Q309" s="32"/>
      <c r="R309" s="32"/>
      <c r="S309" s="41"/>
    </row>
    <row r="310" spans="3:19" s="10" customFormat="1" ht="15">
      <c r="C310" s="9"/>
      <c r="D310" s="9"/>
      <c r="G310" s="31"/>
      <c r="H310" s="31"/>
      <c r="I310" s="32"/>
      <c r="J310" s="32"/>
      <c r="K310" s="31"/>
      <c r="L310" s="31"/>
      <c r="M310" s="31"/>
      <c r="N310" s="32"/>
      <c r="O310" s="32"/>
      <c r="P310" s="32"/>
      <c r="Q310" s="32"/>
      <c r="R310" s="32"/>
      <c r="S310" s="41"/>
    </row>
    <row r="311" spans="3:19" s="10" customFormat="1" ht="15">
      <c r="C311" s="9"/>
      <c r="D311" s="9"/>
      <c r="G311" s="31"/>
      <c r="H311" s="31"/>
      <c r="I311" s="32"/>
      <c r="J311" s="32"/>
      <c r="K311" s="31"/>
      <c r="L311" s="31"/>
      <c r="M311" s="31"/>
      <c r="N311" s="32"/>
      <c r="O311" s="32"/>
      <c r="P311" s="32"/>
      <c r="Q311" s="32"/>
      <c r="R311" s="32"/>
      <c r="S311" s="41"/>
    </row>
    <row r="312" spans="3:19" s="10" customFormat="1" ht="15">
      <c r="C312" s="9"/>
      <c r="D312" s="9"/>
      <c r="G312" s="31"/>
      <c r="H312" s="31"/>
      <c r="I312" s="32"/>
      <c r="J312" s="32"/>
      <c r="K312" s="31"/>
      <c r="L312" s="31"/>
      <c r="M312" s="31"/>
      <c r="N312" s="32"/>
      <c r="O312" s="32"/>
      <c r="P312" s="32"/>
      <c r="Q312" s="32"/>
      <c r="R312" s="32"/>
      <c r="S312" s="41"/>
    </row>
    <row r="313" spans="3:19" s="10" customFormat="1" ht="15">
      <c r="C313" s="9"/>
      <c r="D313" s="9"/>
      <c r="G313" s="31"/>
      <c r="H313" s="31"/>
      <c r="I313" s="32"/>
      <c r="J313" s="32"/>
      <c r="K313" s="31"/>
      <c r="L313" s="31"/>
      <c r="M313" s="31"/>
      <c r="N313" s="32"/>
      <c r="O313" s="32"/>
      <c r="P313" s="32"/>
      <c r="Q313" s="32"/>
      <c r="R313" s="32"/>
      <c r="S313" s="41"/>
    </row>
    <row r="314" spans="3:19" s="10" customFormat="1" ht="15">
      <c r="C314" s="9"/>
      <c r="D314" s="9"/>
      <c r="G314" s="31"/>
      <c r="H314" s="31"/>
      <c r="I314" s="32"/>
      <c r="J314" s="32"/>
      <c r="K314" s="31"/>
      <c r="L314" s="31"/>
      <c r="M314" s="31"/>
      <c r="N314" s="32"/>
      <c r="O314" s="32"/>
      <c r="P314" s="32"/>
      <c r="Q314" s="32"/>
      <c r="R314" s="32"/>
      <c r="S314" s="41"/>
    </row>
    <row r="315" spans="3:19" s="10" customFormat="1" ht="15">
      <c r="C315" s="9"/>
      <c r="D315" s="9"/>
      <c r="G315" s="31"/>
      <c r="H315" s="31"/>
      <c r="I315" s="32"/>
      <c r="J315" s="32"/>
      <c r="K315" s="31"/>
      <c r="L315" s="31"/>
      <c r="M315" s="31"/>
      <c r="N315" s="32"/>
      <c r="O315" s="32"/>
      <c r="P315" s="32"/>
      <c r="Q315" s="32"/>
      <c r="R315" s="32"/>
      <c r="S315" s="41"/>
    </row>
    <row r="316" spans="3:19" s="10" customFormat="1" ht="15">
      <c r="C316" s="9"/>
      <c r="D316" s="9"/>
      <c r="G316" s="31"/>
      <c r="H316" s="31"/>
      <c r="I316" s="32"/>
      <c r="J316" s="32"/>
      <c r="K316" s="31"/>
      <c r="L316" s="31"/>
      <c r="M316" s="31"/>
      <c r="N316" s="32"/>
      <c r="O316" s="32"/>
      <c r="P316" s="32"/>
      <c r="Q316" s="32"/>
      <c r="R316" s="32"/>
      <c r="S316" s="41"/>
    </row>
    <row r="317" spans="3:19" s="10" customFormat="1" ht="15">
      <c r="C317" s="9"/>
      <c r="D317" s="9"/>
      <c r="G317" s="31"/>
      <c r="H317" s="31"/>
      <c r="I317" s="32"/>
      <c r="J317" s="32"/>
      <c r="K317" s="31"/>
      <c r="L317" s="31"/>
      <c r="M317" s="31"/>
      <c r="N317" s="32"/>
      <c r="O317" s="32"/>
      <c r="P317" s="32"/>
      <c r="Q317" s="32"/>
      <c r="R317" s="32"/>
      <c r="S317" s="41"/>
    </row>
    <row r="318" spans="3:19" s="10" customFormat="1" ht="15">
      <c r="C318" s="9"/>
      <c r="D318" s="9"/>
      <c r="G318" s="31"/>
      <c r="H318" s="31"/>
      <c r="I318" s="32"/>
      <c r="J318" s="32"/>
      <c r="K318" s="31"/>
      <c r="L318" s="31"/>
      <c r="M318" s="31"/>
      <c r="N318" s="32"/>
      <c r="O318" s="32"/>
      <c r="P318" s="32"/>
      <c r="Q318" s="32"/>
      <c r="R318" s="32"/>
      <c r="S318" s="41"/>
    </row>
    <row r="319" spans="3:19" s="10" customFormat="1" ht="15">
      <c r="C319" s="9"/>
      <c r="D319" s="9"/>
      <c r="G319" s="31"/>
      <c r="H319" s="31"/>
      <c r="I319" s="32"/>
      <c r="J319" s="32"/>
      <c r="K319" s="31"/>
      <c r="L319" s="31"/>
      <c r="M319" s="31"/>
      <c r="N319" s="32"/>
      <c r="O319" s="32"/>
      <c r="P319" s="32"/>
      <c r="Q319" s="32"/>
      <c r="R319" s="32"/>
      <c r="S319" s="41"/>
    </row>
    <row r="320" spans="3:19" s="10" customFormat="1" ht="15">
      <c r="C320" s="9"/>
      <c r="D320" s="9"/>
      <c r="G320" s="31"/>
      <c r="H320" s="31"/>
      <c r="I320" s="32"/>
      <c r="J320" s="32"/>
      <c r="K320" s="31"/>
      <c r="L320" s="31"/>
      <c r="M320" s="31"/>
      <c r="N320" s="32"/>
      <c r="O320" s="32"/>
      <c r="P320" s="32"/>
      <c r="Q320" s="32"/>
      <c r="R320" s="32"/>
      <c r="S320" s="41"/>
    </row>
    <row r="321" spans="3:19" s="10" customFormat="1" ht="15">
      <c r="C321" s="9"/>
      <c r="D321" s="9"/>
      <c r="G321" s="31"/>
      <c r="H321" s="31"/>
      <c r="I321" s="32"/>
      <c r="J321" s="32"/>
      <c r="K321" s="31"/>
      <c r="L321" s="31"/>
      <c r="M321" s="31"/>
      <c r="N321" s="32"/>
      <c r="O321" s="32"/>
      <c r="P321" s="32"/>
      <c r="Q321" s="32"/>
      <c r="R321" s="32"/>
      <c r="S321" s="41"/>
    </row>
    <row r="322" spans="3:19" s="10" customFormat="1" ht="15">
      <c r="C322" s="9"/>
      <c r="D322" s="9"/>
      <c r="G322" s="31"/>
      <c r="H322" s="31"/>
      <c r="I322" s="32"/>
      <c r="J322" s="32"/>
      <c r="K322" s="31"/>
      <c r="L322" s="31"/>
      <c r="M322" s="31"/>
      <c r="N322" s="32"/>
      <c r="O322" s="32"/>
      <c r="P322" s="32"/>
      <c r="Q322" s="32"/>
      <c r="R322" s="32"/>
      <c r="S322" s="41"/>
    </row>
    <row r="323" spans="3:19" s="10" customFormat="1" ht="15">
      <c r="C323" s="9"/>
      <c r="D323" s="9"/>
      <c r="G323" s="31"/>
      <c r="H323" s="31"/>
      <c r="I323" s="32"/>
      <c r="J323" s="32"/>
      <c r="K323" s="31"/>
      <c r="L323" s="31"/>
      <c r="M323" s="31"/>
      <c r="N323" s="32"/>
      <c r="O323" s="32"/>
      <c r="P323" s="32"/>
      <c r="Q323" s="32"/>
      <c r="R323" s="32"/>
      <c r="S323" s="41"/>
    </row>
    <row r="324" spans="3:19" s="10" customFormat="1" ht="15">
      <c r="C324" s="9"/>
      <c r="D324" s="9"/>
      <c r="G324" s="31"/>
      <c r="H324" s="31"/>
      <c r="I324" s="32"/>
      <c r="J324" s="32"/>
      <c r="K324" s="31"/>
      <c r="L324" s="31"/>
      <c r="M324" s="31"/>
      <c r="N324" s="32"/>
      <c r="O324" s="32"/>
      <c r="P324" s="32"/>
      <c r="Q324" s="32"/>
      <c r="R324" s="32"/>
      <c r="S324" s="41"/>
    </row>
    <row r="325" spans="3:19" s="10" customFormat="1" ht="15">
      <c r="C325" s="9"/>
      <c r="D325" s="9"/>
      <c r="G325" s="31"/>
      <c r="H325" s="31"/>
      <c r="I325" s="32"/>
      <c r="J325" s="32"/>
      <c r="K325" s="31"/>
      <c r="L325" s="31"/>
      <c r="M325" s="31"/>
      <c r="N325" s="32"/>
      <c r="O325" s="32"/>
      <c r="P325" s="32"/>
      <c r="Q325" s="32"/>
      <c r="R325" s="32"/>
      <c r="S325" s="41"/>
    </row>
    <row r="326" spans="3:19" s="10" customFormat="1" ht="15">
      <c r="C326" s="9"/>
      <c r="D326" s="9"/>
      <c r="G326" s="31"/>
      <c r="H326" s="31"/>
      <c r="I326" s="32"/>
      <c r="J326" s="32"/>
      <c r="K326" s="31"/>
      <c r="L326" s="31"/>
      <c r="M326" s="31"/>
      <c r="N326" s="32"/>
      <c r="O326" s="32"/>
      <c r="P326" s="32"/>
      <c r="Q326" s="32"/>
      <c r="R326" s="32"/>
      <c r="S326" s="41"/>
    </row>
    <row r="327" spans="3:19" s="10" customFormat="1" ht="15">
      <c r="C327" s="9"/>
      <c r="D327" s="9"/>
      <c r="G327" s="31"/>
      <c r="H327" s="31"/>
      <c r="I327" s="32"/>
      <c r="J327" s="32"/>
      <c r="K327" s="31"/>
      <c r="L327" s="31"/>
      <c r="M327" s="31"/>
      <c r="N327" s="32"/>
      <c r="O327" s="32"/>
      <c r="P327" s="32"/>
      <c r="Q327" s="32"/>
      <c r="R327" s="32"/>
      <c r="S327" s="41"/>
    </row>
    <row r="328" spans="3:19" s="10" customFormat="1" ht="15">
      <c r="C328" s="9"/>
      <c r="D328" s="9"/>
      <c r="G328" s="31"/>
      <c r="H328" s="31"/>
      <c r="I328" s="32"/>
      <c r="J328" s="32"/>
      <c r="K328" s="31"/>
      <c r="L328" s="31"/>
      <c r="M328" s="31"/>
      <c r="N328" s="32"/>
      <c r="O328" s="32"/>
      <c r="P328" s="32"/>
      <c r="Q328" s="32"/>
      <c r="R328" s="32"/>
      <c r="S328" s="41"/>
    </row>
    <row r="329" spans="3:19" s="10" customFormat="1" ht="15">
      <c r="C329" s="9"/>
      <c r="D329" s="9"/>
      <c r="G329" s="31"/>
      <c r="H329" s="31"/>
      <c r="I329" s="32"/>
      <c r="J329" s="32"/>
      <c r="K329" s="31"/>
      <c r="L329" s="31"/>
      <c r="M329" s="31"/>
      <c r="N329" s="32"/>
      <c r="O329" s="32"/>
      <c r="P329" s="32"/>
      <c r="Q329" s="32"/>
      <c r="R329" s="32"/>
      <c r="S329" s="41"/>
    </row>
    <row r="330" spans="3:19" s="10" customFormat="1" ht="15">
      <c r="C330" s="9"/>
      <c r="D330" s="9"/>
      <c r="G330" s="31"/>
      <c r="H330" s="31"/>
      <c r="I330" s="32"/>
      <c r="J330" s="32"/>
      <c r="K330" s="31"/>
      <c r="L330" s="31"/>
      <c r="M330" s="31"/>
      <c r="N330" s="32"/>
      <c r="O330" s="32"/>
      <c r="P330" s="32"/>
      <c r="Q330" s="32"/>
      <c r="R330" s="32"/>
      <c r="S330" s="41"/>
    </row>
    <row r="331" spans="3:19" s="10" customFormat="1" ht="15">
      <c r="C331" s="9"/>
      <c r="D331" s="9"/>
      <c r="G331" s="31"/>
      <c r="H331" s="31"/>
      <c r="I331" s="32"/>
      <c r="J331" s="32"/>
      <c r="K331" s="31"/>
      <c r="L331" s="31"/>
      <c r="M331" s="31"/>
      <c r="N331" s="32"/>
      <c r="O331" s="32"/>
      <c r="P331" s="32"/>
      <c r="Q331" s="32"/>
      <c r="R331" s="32"/>
      <c r="S331" s="41"/>
    </row>
    <row r="332" spans="3:19" s="10" customFormat="1" ht="15">
      <c r="C332" s="9"/>
      <c r="D332" s="9"/>
      <c r="G332" s="31"/>
      <c r="H332" s="31"/>
      <c r="I332" s="32"/>
      <c r="J332" s="32"/>
      <c r="K332" s="31"/>
      <c r="L332" s="31"/>
      <c r="M332" s="31"/>
      <c r="N332" s="32"/>
      <c r="O332" s="32"/>
      <c r="P332" s="32"/>
      <c r="Q332" s="32"/>
      <c r="R332" s="32"/>
      <c r="S332" s="41"/>
    </row>
    <row r="333" spans="3:19" s="10" customFormat="1" ht="15">
      <c r="C333" s="9"/>
      <c r="D333" s="9"/>
      <c r="G333" s="31"/>
      <c r="H333" s="31"/>
      <c r="I333" s="32"/>
      <c r="J333" s="32"/>
      <c r="K333" s="31"/>
      <c r="L333" s="31"/>
      <c r="M333" s="31"/>
      <c r="N333" s="32"/>
      <c r="O333" s="32"/>
      <c r="P333" s="32"/>
      <c r="Q333" s="32"/>
      <c r="R333" s="32"/>
      <c r="S333" s="41"/>
    </row>
    <row r="334" spans="3:19" s="10" customFormat="1" ht="15">
      <c r="C334" s="9"/>
      <c r="D334" s="9"/>
      <c r="G334" s="31"/>
      <c r="H334" s="31"/>
      <c r="I334" s="32"/>
      <c r="J334" s="32"/>
      <c r="K334" s="31"/>
      <c r="L334" s="31"/>
      <c r="M334" s="31"/>
      <c r="N334" s="32"/>
      <c r="O334" s="32"/>
      <c r="P334" s="32"/>
      <c r="Q334" s="32"/>
      <c r="R334" s="32"/>
      <c r="S334" s="41"/>
    </row>
  </sheetData>
  <sheetProtection password="E331" sheet="1"/>
  <printOptions/>
  <pageMargins left="0.511811024" right="0.511811024" top="0.787401575" bottom="0.787401575" header="0.31496062" footer="0.31496062"/>
  <pageSetup fitToHeight="1" fitToWidth="1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3"/>
  <sheetViews>
    <sheetView zoomScalePageLayoutView="0" workbookViewId="0" topLeftCell="F7">
      <selection activeCell="F1" sqref="A1:IV6"/>
    </sheetView>
  </sheetViews>
  <sheetFormatPr defaultColWidth="9.140625" defaultRowHeight="15"/>
  <cols>
    <col min="1" max="2" width="9.28125" style="10" hidden="1" customWidth="1"/>
    <col min="3" max="3" width="8.28125" style="9" hidden="1" customWidth="1"/>
    <col min="4" max="4" width="7.28125" style="9" hidden="1" customWidth="1"/>
    <col min="5" max="5" width="0" style="0" hidden="1" customWidth="1"/>
    <col min="6" max="6" width="9.140625" style="10" customWidth="1"/>
    <col min="7" max="7" width="10.421875" style="31" customWidth="1"/>
    <col min="8" max="8" width="7.00390625" style="31" bestFit="1" customWidth="1"/>
    <col min="9" max="9" width="43.00390625" style="32" customWidth="1"/>
    <col min="10" max="10" width="27.57421875" style="32" customWidth="1"/>
    <col min="11" max="12" width="9.28125" style="31" bestFit="1" customWidth="1"/>
    <col min="13" max="13" width="8.28125" style="31" bestFit="1" customWidth="1"/>
    <col min="14" max="14" width="5.28125" style="32" bestFit="1" customWidth="1"/>
    <col min="15" max="16" width="6.28125" style="32" customWidth="1"/>
    <col min="17" max="17" width="4.28125" style="32" bestFit="1" customWidth="1"/>
    <col min="18" max="18" width="5.57421875" style="32" customWidth="1"/>
    <col min="19" max="19" width="9.28125" style="41" bestFit="1" customWidth="1"/>
    <col min="20" max="38" width="9.140625" style="10" customWidth="1"/>
  </cols>
  <sheetData>
    <row r="1" spans="3:8" ht="15" hidden="1">
      <c r="C1"/>
      <c r="D1" s="10"/>
      <c r="E1" s="7" t="s">
        <v>31</v>
      </c>
      <c r="G1" s="31" t="s">
        <v>33</v>
      </c>
      <c r="H1" s="31" t="s">
        <v>34</v>
      </c>
    </row>
    <row r="2" spans="2:8" ht="15" hidden="1">
      <c r="B2" s="10" t="s">
        <v>0</v>
      </c>
      <c r="C2" s="1">
        <v>5</v>
      </c>
      <c r="D2" s="10" t="s">
        <v>30</v>
      </c>
      <c r="E2" s="8">
        <f>TIME(0,C2*60/C3,0)</f>
        <v>0.034722222222222224</v>
      </c>
      <c r="G2" s="31">
        <v>0</v>
      </c>
      <c r="H2" s="31">
        <v>0</v>
      </c>
    </row>
    <row r="3" spans="2:8" ht="15" hidden="1">
      <c r="B3" s="10" t="s">
        <v>1</v>
      </c>
      <c r="C3" s="1">
        <v>6</v>
      </c>
      <c r="D3" s="10" t="s">
        <v>29</v>
      </c>
      <c r="E3" s="8">
        <f>TIME(0,C2*60/C4,0)</f>
        <v>0.052083333333333336</v>
      </c>
      <c r="G3" s="31">
        <v>1</v>
      </c>
      <c r="H3" s="31">
        <v>2</v>
      </c>
    </row>
    <row r="4" spans="2:8" ht="15" hidden="1">
      <c r="B4" s="10" t="s">
        <v>2</v>
      </c>
      <c r="C4" s="1">
        <v>4</v>
      </c>
      <c r="D4" s="10"/>
      <c r="G4" s="31">
        <v>2</v>
      </c>
      <c r="H4" s="31">
        <v>4</v>
      </c>
    </row>
    <row r="5" spans="3:19" s="10" customFormat="1" ht="15" hidden="1">
      <c r="C5" s="42"/>
      <c r="G5" s="31">
        <v>3</v>
      </c>
      <c r="H5" s="31">
        <v>6</v>
      </c>
      <c r="I5" s="32"/>
      <c r="J5" s="32"/>
      <c r="K5" s="31"/>
      <c r="L5" s="31"/>
      <c r="M5" s="31"/>
      <c r="N5" s="32"/>
      <c r="O5" s="32"/>
      <c r="P5" s="32"/>
      <c r="Q5" s="32"/>
      <c r="R5" s="32"/>
      <c r="S5" s="41"/>
    </row>
    <row r="6" spans="3:19" s="10" customFormat="1" ht="15" hidden="1">
      <c r="C6" s="42"/>
      <c r="G6" s="31">
        <v>4</v>
      </c>
      <c r="H6" s="31" t="s">
        <v>54</v>
      </c>
      <c r="I6" s="32"/>
      <c r="J6" s="32"/>
      <c r="K6" s="31"/>
      <c r="L6" s="31"/>
      <c r="M6" s="31"/>
      <c r="N6" s="32"/>
      <c r="O6" s="32"/>
      <c r="P6" s="32"/>
      <c r="Q6" s="32"/>
      <c r="R6" s="32"/>
      <c r="S6" s="41"/>
    </row>
    <row r="7" spans="3:19" s="10" customFormat="1" ht="15">
      <c r="C7" s="42"/>
      <c r="G7" s="31"/>
      <c r="H7" s="31"/>
      <c r="I7" s="10" t="s">
        <v>70</v>
      </c>
      <c r="J7" s="32"/>
      <c r="K7" s="31"/>
      <c r="L7" s="31"/>
      <c r="M7" s="31"/>
      <c r="N7" s="32"/>
      <c r="O7" s="32"/>
      <c r="P7" s="32"/>
      <c r="Q7" s="32"/>
      <c r="R7" s="32"/>
      <c r="S7" s="41"/>
    </row>
    <row r="8" spans="3:19" s="10" customFormat="1" ht="15">
      <c r="C8" s="42"/>
      <c r="G8" s="31"/>
      <c r="H8" s="31"/>
      <c r="I8" s="10" t="s">
        <v>71</v>
      </c>
      <c r="J8" s="32"/>
      <c r="K8" s="31"/>
      <c r="L8" s="31"/>
      <c r="M8" s="31"/>
      <c r="N8" s="32"/>
      <c r="O8" s="32"/>
      <c r="P8" s="32"/>
      <c r="Q8" s="32"/>
      <c r="R8" s="32"/>
      <c r="S8" s="41"/>
    </row>
    <row r="9" spans="3:19" s="10" customFormat="1" ht="15">
      <c r="C9" s="42"/>
      <c r="G9" s="31"/>
      <c r="H9" s="31"/>
      <c r="I9" s="57">
        <v>41761</v>
      </c>
      <c r="J9" s="32"/>
      <c r="K9" s="31"/>
      <c r="L9" s="31"/>
      <c r="M9" s="31"/>
      <c r="N9" s="32"/>
      <c r="O9" s="32"/>
      <c r="P9" s="32"/>
      <c r="Q9" s="32"/>
      <c r="R9" s="32"/>
      <c r="S9" s="41"/>
    </row>
    <row r="10" spans="3:19" s="10" customFormat="1" ht="15">
      <c r="C10" s="42"/>
      <c r="G10" s="31"/>
      <c r="H10" s="31"/>
      <c r="I10" s="32"/>
      <c r="J10" s="32"/>
      <c r="K10" s="31"/>
      <c r="L10" s="31"/>
      <c r="M10" s="31"/>
      <c r="N10" s="32"/>
      <c r="O10" s="32"/>
      <c r="P10" s="32"/>
      <c r="Q10" s="32"/>
      <c r="R10" s="32"/>
      <c r="S10" s="41"/>
    </row>
    <row r="11" spans="7:19" s="10" customFormat="1" ht="21">
      <c r="G11" s="31"/>
      <c r="H11" s="31"/>
      <c r="I11" s="36" t="s">
        <v>63</v>
      </c>
      <c r="J11" s="32"/>
      <c r="K11" s="31"/>
      <c r="L11" s="31"/>
      <c r="M11" s="47"/>
      <c r="N11" s="32"/>
      <c r="O11" s="32"/>
      <c r="P11" s="32"/>
      <c r="Q11" s="32"/>
      <c r="R11" s="32"/>
      <c r="S11" s="41"/>
    </row>
    <row r="12" spans="1:19" ht="15.75">
      <c r="A12" s="10" t="s">
        <v>55</v>
      </c>
      <c r="B12" s="10" t="s">
        <v>4</v>
      </c>
      <c r="C12" t="s">
        <v>5</v>
      </c>
      <c r="D12" t="s">
        <v>6</v>
      </c>
      <c r="E12" t="s">
        <v>18</v>
      </c>
      <c r="G12" s="26" t="s">
        <v>9</v>
      </c>
      <c r="H12" s="37" t="s">
        <v>10</v>
      </c>
      <c r="I12" s="38" t="s">
        <v>11</v>
      </c>
      <c r="J12" s="38" t="s">
        <v>12</v>
      </c>
      <c r="K12" s="37" t="s">
        <v>13</v>
      </c>
      <c r="L12" s="37" t="s">
        <v>14</v>
      </c>
      <c r="M12" s="37" t="s">
        <v>16</v>
      </c>
      <c r="N12" s="38" t="s">
        <v>19</v>
      </c>
      <c r="O12" s="38" t="s">
        <v>20</v>
      </c>
      <c r="P12" s="38" t="s">
        <v>34</v>
      </c>
      <c r="Q12" s="38" t="s">
        <v>21</v>
      </c>
      <c r="R12" s="38" t="s">
        <v>28</v>
      </c>
      <c r="S12" s="43" t="s">
        <v>27</v>
      </c>
    </row>
    <row r="13" spans="1:20" ht="15.75">
      <c r="A13" s="10">
        <f aca="true" t="shared" si="0" ref="A13:A21">S13</f>
        <v>17.880317231434756</v>
      </c>
      <c r="B13" s="10">
        <f aca="true" t="shared" si="1" ref="B13:B21">H13</f>
        <v>507</v>
      </c>
      <c r="C13" s="9">
        <f>VLOOKUP(B13,BPM!$A$2:$C$500,2,0)</f>
        <v>37</v>
      </c>
      <c r="D13" s="9">
        <f>VLOOKUP(B13,BPM!$A$2:$C$500,3,0)</f>
        <v>36</v>
      </c>
      <c r="E13" s="1"/>
      <c r="G13" s="26" t="s">
        <v>671</v>
      </c>
      <c r="H13" s="51">
        <v>507</v>
      </c>
      <c r="I13" s="51" t="s">
        <v>698</v>
      </c>
      <c r="J13" s="51" t="s">
        <v>670</v>
      </c>
      <c r="K13" s="50">
        <v>0.5208333333333334</v>
      </c>
      <c r="L13" s="50">
        <v>0.5607291666666666</v>
      </c>
      <c r="M13" s="50">
        <v>0.5664583333333334</v>
      </c>
      <c r="N13" s="44">
        <f aca="true" t="shared" si="2" ref="N13:N21">IF((HOUR(M13)*60+MINUTE(M13))-(HOUR(L13)*60+MINUTE(L13))&lt;3,3,(HOUR(M13)*60+MINUTE(M13))-(HOUR(L13)*60+MINUTE(L13)))</f>
        <v>8</v>
      </c>
      <c r="O13" s="44">
        <f aca="true" t="shared" si="3" ref="O13:O21">$C$2*60/((HOUR(L13)*60+MINUTE(L13))-(HOUR(K13)*60+MINUTE(K13)))</f>
        <v>5.2631578947368425</v>
      </c>
      <c r="P13" s="44">
        <f aca="true" t="shared" si="4" ref="P13:P21">IF((HOUR(L13)*60+MINUTE(L13))-(HOUR(K13)*60+MINUTE(K13))&gt;(HOUR($E$3)*60+MINUTE($E$3)),"Elim",IF((HOUR(L13)*60+MINUTE(L13))-(HOUR(K13)*60+MINUTE(K13))&lt;(HOUR($E$2)*60+MINUTE($E$2)),VLOOKUP(-((HOUR(L13)*60+MINUTE(L13))-(HOUR(K13)*60+MINUTE(K13))-(HOUR($E$2)*60+MINUTE($E$2))),$G$2:$H$6,2,1),0))</f>
        <v>0</v>
      </c>
      <c r="Q13" s="38">
        <f aca="true" t="shared" si="5" ref="Q13:Q21">(C13+D13)/2</f>
        <v>36.5</v>
      </c>
      <c r="R13" s="38">
        <f aca="true" t="shared" si="6" ref="R13:R21">(O13*2-$C$4)*100/Q13</f>
        <v>17.880317231434756</v>
      </c>
      <c r="S13" s="45">
        <f aca="true" t="shared" si="7" ref="S13:S21">IF(OR(E13="X",P13="Elim"),0,R13-P13)</f>
        <v>17.880317231434756</v>
      </c>
      <c r="T13" s="46"/>
    </row>
    <row r="14" spans="1:20" ht="15.75">
      <c r="A14" s="10">
        <f t="shared" si="0"/>
        <v>16.161616161616163</v>
      </c>
      <c r="B14" s="10">
        <f t="shared" si="1"/>
        <v>508</v>
      </c>
      <c r="C14" s="9">
        <f>VLOOKUP(B14,BPM!$A$2:$C$500,2,0)</f>
        <v>40</v>
      </c>
      <c r="D14" s="9">
        <f>VLOOKUP(B14,BPM!$A$2:$C$500,3,0)</f>
        <v>48</v>
      </c>
      <c r="E14" s="1"/>
      <c r="G14" s="26" t="s">
        <v>672</v>
      </c>
      <c r="H14" s="54">
        <v>508</v>
      </c>
      <c r="I14" s="54" t="s">
        <v>699</v>
      </c>
      <c r="J14" s="54" t="s">
        <v>666</v>
      </c>
      <c r="K14" s="53">
        <v>0.5083333333333333</v>
      </c>
      <c r="L14" s="53">
        <v>0.546423611111111</v>
      </c>
      <c r="M14" s="53">
        <v>0.5528587962962963</v>
      </c>
      <c r="N14" s="44">
        <f t="shared" si="2"/>
        <v>10</v>
      </c>
      <c r="O14" s="44">
        <f t="shared" si="3"/>
        <v>5.555555555555555</v>
      </c>
      <c r="P14" s="44">
        <f t="shared" si="4"/>
        <v>0</v>
      </c>
      <c r="Q14" s="38">
        <f t="shared" si="5"/>
        <v>44</v>
      </c>
      <c r="R14" s="38">
        <f t="shared" si="6"/>
        <v>16.161616161616163</v>
      </c>
      <c r="S14" s="45">
        <f t="shared" si="7"/>
        <v>16.161616161616163</v>
      </c>
      <c r="T14" s="46"/>
    </row>
    <row r="15" spans="1:20" ht="15.75">
      <c r="A15" s="10">
        <f t="shared" si="0"/>
        <v>14.596273291925463</v>
      </c>
      <c r="B15" s="10">
        <f t="shared" si="1"/>
        <v>504</v>
      </c>
      <c r="C15" s="9">
        <f>VLOOKUP(B15,BPM!$A$2:$C$500,2,0)</f>
        <v>44</v>
      </c>
      <c r="D15" s="9">
        <f>VLOOKUP(B15,BPM!$A$2:$C$500,3,0)</f>
        <v>48</v>
      </c>
      <c r="E15" s="1"/>
      <c r="G15" s="26" t="s">
        <v>677</v>
      </c>
      <c r="H15" s="54">
        <v>504</v>
      </c>
      <c r="I15" s="54" t="s">
        <v>692</v>
      </c>
      <c r="J15" s="54" t="s">
        <v>693</v>
      </c>
      <c r="K15" s="53">
        <v>0.5208333333333334</v>
      </c>
      <c r="L15" s="53">
        <v>0.5602777777777778</v>
      </c>
      <c r="M15" s="53">
        <v>0.5661226851851852</v>
      </c>
      <c r="N15" s="44">
        <f t="shared" si="2"/>
        <v>9</v>
      </c>
      <c r="O15" s="44">
        <f t="shared" si="3"/>
        <v>5.357142857142857</v>
      </c>
      <c r="P15" s="44">
        <f t="shared" si="4"/>
        <v>0</v>
      </c>
      <c r="Q15" s="38">
        <f t="shared" si="5"/>
        <v>46</v>
      </c>
      <c r="R15" s="38">
        <f t="shared" si="6"/>
        <v>14.596273291925463</v>
      </c>
      <c r="S15" s="45">
        <f t="shared" si="7"/>
        <v>14.596273291925463</v>
      </c>
      <c r="T15" s="46"/>
    </row>
    <row r="16" spans="1:20" ht="15.75">
      <c r="A16" s="10">
        <f t="shared" si="0"/>
        <v>14.596273291925463</v>
      </c>
      <c r="B16" s="10">
        <f t="shared" si="1"/>
        <v>503</v>
      </c>
      <c r="C16" s="9">
        <f>VLOOKUP(B16,BPM!$A$2:$C$500,2,0)</f>
        <v>48</v>
      </c>
      <c r="D16" s="9">
        <f>VLOOKUP(B16,BPM!$A$2:$C$500,3,0)</f>
        <v>44</v>
      </c>
      <c r="E16" s="1"/>
      <c r="G16" s="26" t="s">
        <v>679</v>
      </c>
      <c r="H16" s="51">
        <v>503</v>
      </c>
      <c r="I16" s="51" t="s">
        <v>690</v>
      </c>
      <c r="J16" s="51" t="s">
        <v>691</v>
      </c>
      <c r="K16" s="50">
        <v>0.5208333333333334</v>
      </c>
      <c r="L16" s="50">
        <v>0.5602893518518518</v>
      </c>
      <c r="M16" s="50">
        <v>0.5662731481481481</v>
      </c>
      <c r="N16" s="44">
        <f t="shared" si="2"/>
        <v>9</v>
      </c>
      <c r="O16" s="44">
        <f t="shared" si="3"/>
        <v>5.357142857142857</v>
      </c>
      <c r="P16" s="44">
        <f t="shared" si="4"/>
        <v>0</v>
      </c>
      <c r="Q16" s="38">
        <f t="shared" si="5"/>
        <v>46</v>
      </c>
      <c r="R16" s="38">
        <f t="shared" si="6"/>
        <v>14.596273291925463</v>
      </c>
      <c r="S16" s="45">
        <f t="shared" si="7"/>
        <v>14.596273291925463</v>
      </c>
      <c r="T16" s="46"/>
    </row>
    <row r="17" spans="1:20" ht="15.75">
      <c r="A17" s="10">
        <f t="shared" si="0"/>
        <v>13.596491228070178</v>
      </c>
      <c r="B17" s="10">
        <f t="shared" si="1"/>
        <v>505</v>
      </c>
      <c r="C17" s="9">
        <f>VLOOKUP(B17,BPM!$A$2:$C$500,2,0)</f>
        <v>48</v>
      </c>
      <c r="D17" s="9">
        <f>VLOOKUP(B17,BPM!$A$2:$C$500,3,0)</f>
        <v>48</v>
      </c>
      <c r="E17" s="1"/>
      <c r="G17" s="26" t="s">
        <v>678</v>
      </c>
      <c r="H17" s="51">
        <v>505</v>
      </c>
      <c r="I17" s="51" t="s">
        <v>694</v>
      </c>
      <c r="J17" s="51" t="s">
        <v>695</v>
      </c>
      <c r="K17" s="50">
        <v>0.5208333333333334</v>
      </c>
      <c r="L17" s="50">
        <v>0.5605439814814815</v>
      </c>
      <c r="M17" s="50">
        <v>0.5661689814814815</v>
      </c>
      <c r="N17" s="44">
        <f t="shared" si="2"/>
        <v>8</v>
      </c>
      <c r="O17" s="44">
        <f t="shared" si="3"/>
        <v>5.2631578947368425</v>
      </c>
      <c r="P17" s="44">
        <f t="shared" si="4"/>
        <v>0</v>
      </c>
      <c r="Q17" s="38">
        <f t="shared" si="5"/>
        <v>48</v>
      </c>
      <c r="R17" s="38">
        <f t="shared" si="6"/>
        <v>13.596491228070178</v>
      </c>
      <c r="S17" s="45">
        <f t="shared" si="7"/>
        <v>13.596491228070178</v>
      </c>
      <c r="T17" s="46"/>
    </row>
    <row r="18" spans="1:20" ht="15.75">
      <c r="A18" s="10">
        <f t="shared" si="0"/>
        <v>12.687099073414112</v>
      </c>
      <c r="B18" s="10">
        <f t="shared" si="1"/>
        <v>512</v>
      </c>
      <c r="C18" s="9">
        <f>VLOOKUP(B18,BPM!$A$2:$C$500,2,0)</f>
        <v>48</v>
      </c>
      <c r="D18" s="9">
        <f>VLOOKUP(B18,BPM!$A$2:$C$500,3,0)</f>
        <v>44</v>
      </c>
      <c r="E18" s="1"/>
      <c r="G18" s="26" t="s">
        <v>674</v>
      </c>
      <c r="H18" s="51">
        <v>512</v>
      </c>
      <c r="I18" s="51" t="s">
        <v>704</v>
      </c>
      <c r="J18" s="51" t="s">
        <v>705</v>
      </c>
      <c r="K18" s="50">
        <v>0.5083333333333333</v>
      </c>
      <c r="L18" s="50">
        <v>0.5509837962962963</v>
      </c>
      <c r="M18" s="50">
        <v>0.5565162037037037</v>
      </c>
      <c r="N18" s="44">
        <f t="shared" si="2"/>
        <v>8</v>
      </c>
      <c r="O18" s="44">
        <f t="shared" si="3"/>
        <v>4.918032786885246</v>
      </c>
      <c r="P18" s="44">
        <f t="shared" si="4"/>
        <v>0</v>
      </c>
      <c r="Q18" s="38">
        <f t="shared" si="5"/>
        <v>46</v>
      </c>
      <c r="R18" s="38">
        <f t="shared" si="6"/>
        <v>12.687099073414112</v>
      </c>
      <c r="S18" s="45">
        <f t="shared" si="7"/>
        <v>12.687099073414112</v>
      </c>
      <c r="T18" s="46"/>
    </row>
    <row r="19" spans="1:20" ht="15.75">
      <c r="A19" s="10">
        <f t="shared" si="0"/>
        <v>12.554112554112555</v>
      </c>
      <c r="B19" s="10">
        <f t="shared" si="1"/>
        <v>510</v>
      </c>
      <c r="C19" s="9">
        <f>VLOOKUP(B19,BPM!$A$2:$C$500,2,0)</f>
        <v>44</v>
      </c>
      <c r="D19" s="9">
        <f>VLOOKUP(B19,BPM!$A$2:$C$500,3,0)</f>
        <v>44</v>
      </c>
      <c r="E19" s="1"/>
      <c r="G19" s="26" t="s">
        <v>675</v>
      </c>
      <c r="H19" s="51">
        <v>510</v>
      </c>
      <c r="I19" s="51" t="s">
        <v>700</v>
      </c>
      <c r="J19" s="51" t="s">
        <v>701</v>
      </c>
      <c r="K19" s="50">
        <v>0.5069444444444444</v>
      </c>
      <c r="L19" s="50">
        <v>0.5509143518518519</v>
      </c>
      <c r="M19" s="50">
        <v>0.5558101851851852</v>
      </c>
      <c r="N19" s="44">
        <f t="shared" si="2"/>
        <v>7</v>
      </c>
      <c r="O19" s="44">
        <f t="shared" si="3"/>
        <v>4.761904761904762</v>
      </c>
      <c r="P19" s="44">
        <f t="shared" si="4"/>
        <v>0</v>
      </c>
      <c r="Q19" s="38">
        <f t="shared" si="5"/>
        <v>44</v>
      </c>
      <c r="R19" s="38">
        <f t="shared" si="6"/>
        <v>12.554112554112555</v>
      </c>
      <c r="S19" s="45">
        <f t="shared" si="7"/>
        <v>12.554112554112555</v>
      </c>
      <c r="T19" s="46"/>
    </row>
    <row r="20" spans="1:20" ht="15.75">
      <c r="A20" s="10">
        <f t="shared" si="0"/>
        <v>12.008281573498966</v>
      </c>
      <c r="B20" s="10">
        <f t="shared" si="1"/>
        <v>511</v>
      </c>
      <c r="C20" s="9">
        <f>VLOOKUP(B20,BPM!$A$2:$C$500,2,0)</f>
        <v>44</v>
      </c>
      <c r="D20" s="9">
        <f>VLOOKUP(B20,BPM!$A$2:$C$500,3,0)</f>
        <v>48</v>
      </c>
      <c r="E20" s="1"/>
      <c r="G20" s="26" t="s">
        <v>673</v>
      </c>
      <c r="H20" s="54">
        <v>511</v>
      </c>
      <c r="I20" s="54" t="s">
        <v>702</v>
      </c>
      <c r="J20" s="54" t="s">
        <v>703</v>
      </c>
      <c r="K20" s="53">
        <v>0.5069444444444444</v>
      </c>
      <c r="L20" s="53">
        <v>0.5510532407407408</v>
      </c>
      <c r="M20" s="53">
        <v>0.557488425925926</v>
      </c>
      <c r="N20" s="44">
        <f t="shared" si="2"/>
        <v>9</v>
      </c>
      <c r="O20" s="44">
        <f t="shared" si="3"/>
        <v>4.761904761904762</v>
      </c>
      <c r="P20" s="44">
        <f t="shared" si="4"/>
        <v>0</v>
      </c>
      <c r="Q20" s="38">
        <f t="shared" si="5"/>
        <v>46</v>
      </c>
      <c r="R20" s="38">
        <f t="shared" si="6"/>
        <v>12.008281573498966</v>
      </c>
      <c r="S20" s="45">
        <f t="shared" si="7"/>
        <v>12.008281573498966</v>
      </c>
      <c r="T20" s="46"/>
    </row>
    <row r="21" spans="1:20" ht="15.75">
      <c r="A21" s="10">
        <f t="shared" si="0"/>
        <v>0</v>
      </c>
      <c r="B21" s="10">
        <f t="shared" si="1"/>
        <v>506</v>
      </c>
      <c r="C21" s="9" t="e">
        <f>VLOOKUP(B21,BPM!$A$2:$C$500,2,0)</f>
        <v>#N/A</v>
      </c>
      <c r="D21" s="9" t="e">
        <f>VLOOKUP(B21,BPM!$A$2:$C$500,3,0)</f>
        <v>#N/A</v>
      </c>
      <c r="E21" s="1"/>
      <c r="G21" s="26" t="s">
        <v>686</v>
      </c>
      <c r="H21" s="54">
        <v>506</v>
      </c>
      <c r="I21" s="54" t="s">
        <v>696</v>
      </c>
      <c r="J21" s="54" t="s">
        <v>697</v>
      </c>
      <c r="K21" s="53">
        <v>0</v>
      </c>
      <c r="L21" s="84"/>
      <c r="M21" s="84"/>
      <c r="N21" s="44">
        <f t="shared" si="2"/>
        <v>3</v>
      </c>
      <c r="O21" s="44" t="e">
        <f t="shared" si="3"/>
        <v>#DIV/0!</v>
      </c>
      <c r="P21" s="44" t="str">
        <f t="shared" si="4"/>
        <v>Elim</v>
      </c>
      <c r="Q21" s="38" t="e">
        <f t="shared" si="5"/>
        <v>#N/A</v>
      </c>
      <c r="R21" s="38" t="e">
        <f t="shared" si="6"/>
        <v>#DIV/0!</v>
      </c>
      <c r="S21" s="45">
        <f t="shared" si="7"/>
        <v>0</v>
      </c>
      <c r="T21" s="46"/>
    </row>
    <row r="22" spans="1:20" ht="15.75" hidden="1">
      <c r="A22" s="10">
        <f aca="true" t="shared" si="8" ref="A22:A37">S22</f>
        <v>0</v>
      </c>
      <c r="B22" s="10">
        <f aca="true" t="shared" si="9" ref="B22:B37">H22</f>
        <v>0</v>
      </c>
      <c r="C22" s="9" t="e">
        <f>VLOOKUP(B22,BPM!$A$2:$C$500,2,0)</f>
        <v>#N/A</v>
      </c>
      <c r="D22" s="9" t="e">
        <f>VLOOKUP(B22,BPM!$A$2:$C$500,3,0)</f>
        <v>#N/A</v>
      </c>
      <c r="E22" s="1"/>
      <c r="G22" s="26"/>
      <c r="H22" s="27"/>
      <c r="I22" s="28"/>
      <c r="J22" s="28"/>
      <c r="K22" s="39"/>
      <c r="L22" s="39"/>
      <c r="M22" s="39"/>
      <c r="N22" s="44">
        <f aca="true" t="shared" si="10" ref="N22:N37">IF((HOUR(M22)*60+MINUTE(M22))-(HOUR(L22)*60+MINUTE(L22))&lt;3,3,(HOUR(M22)*60+MINUTE(M22))-(HOUR(L22)*60+MINUTE(L22)))</f>
        <v>3</v>
      </c>
      <c r="O22" s="44" t="e">
        <f aca="true" t="shared" si="11" ref="O22:O37">$C$2*60/((HOUR(L22)*60+MINUTE(L22))-(HOUR(K22)*60+MINUTE(K22)))</f>
        <v>#DIV/0!</v>
      </c>
      <c r="P22" s="44" t="str">
        <f aca="true" t="shared" si="12" ref="P22:P37">IF((HOUR(L22)*60+MINUTE(L22))-(HOUR(K22)*60+MINUTE(K22))&gt;(HOUR($E$3)*60+MINUTE($E$3)),"Elim",IF((HOUR(L22)*60+MINUTE(L22))-(HOUR(K22)*60+MINUTE(K22))&lt;(HOUR($E$2)*60+MINUTE($E$2)),VLOOKUP(-((HOUR(L22)*60+MINUTE(L22))-(HOUR(K22)*60+MINUTE(K22))-(HOUR($E$2)*60+MINUTE($E$2))),$G$2:$H$6,2,1),0))</f>
        <v>Elim</v>
      </c>
      <c r="Q22" s="38" t="e">
        <f aca="true" t="shared" si="13" ref="Q22:Q37">(C22+D22)/2</f>
        <v>#N/A</v>
      </c>
      <c r="R22" s="38" t="e">
        <f aca="true" t="shared" si="14" ref="R22:R37">(O22*2-$C$4)*100/Q22</f>
        <v>#DIV/0!</v>
      </c>
      <c r="S22" s="45">
        <f aca="true" t="shared" si="15" ref="S22:S37">IF(OR(E22="X",P22="Elim"),0,R22-P22)</f>
        <v>0</v>
      </c>
      <c r="T22" s="46"/>
    </row>
    <row r="23" spans="1:20" ht="15.75" hidden="1">
      <c r="A23" s="10">
        <f t="shared" si="8"/>
        <v>0</v>
      </c>
      <c r="B23" s="10">
        <f t="shared" si="9"/>
        <v>0</v>
      </c>
      <c r="C23" s="9" t="e">
        <f>VLOOKUP(B23,BPM!$A$2:$C$500,2,0)</f>
        <v>#N/A</v>
      </c>
      <c r="D23" s="9" t="e">
        <f>VLOOKUP(B23,BPM!$A$2:$C$500,3,0)</f>
        <v>#N/A</v>
      </c>
      <c r="E23" s="1"/>
      <c r="G23" s="26"/>
      <c r="H23" s="27"/>
      <c r="I23" s="28"/>
      <c r="J23" s="28"/>
      <c r="K23" s="39"/>
      <c r="L23" s="39"/>
      <c r="M23" s="39"/>
      <c r="N23" s="44">
        <f t="shared" si="10"/>
        <v>3</v>
      </c>
      <c r="O23" s="44" t="e">
        <f t="shared" si="11"/>
        <v>#DIV/0!</v>
      </c>
      <c r="P23" s="44" t="str">
        <f t="shared" si="12"/>
        <v>Elim</v>
      </c>
      <c r="Q23" s="38" t="e">
        <f t="shared" si="13"/>
        <v>#N/A</v>
      </c>
      <c r="R23" s="38" t="e">
        <f t="shared" si="14"/>
        <v>#DIV/0!</v>
      </c>
      <c r="S23" s="45">
        <f t="shared" si="15"/>
        <v>0</v>
      </c>
      <c r="T23" s="46"/>
    </row>
    <row r="24" spans="1:20" ht="15.75" hidden="1">
      <c r="A24" s="10">
        <f t="shared" si="8"/>
        <v>0</v>
      </c>
      <c r="B24" s="10">
        <f t="shared" si="9"/>
        <v>0</v>
      </c>
      <c r="C24" s="9" t="e">
        <f>VLOOKUP(B24,BPM!$A$2:$C$500,2,0)</f>
        <v>#N/A</v>
      </c>
      <c r="D24" s="9" t="e">
        <f>VLOOKUP(B24,BPM!$A$2:$C$500,3,0)</f>
        <v>#N/A</v>
      </c>
      <c r="E24" s="1"/>
      <c r="G24" s="26"/>
      <c r="H24" s="27"/>
      <c r="I24" s="28"/>
      <c r="J24" s="28"/>
      <c r="K24" s="39"/>
      <c r="L24" s="39"/>
      <c r="M24" s="39"/>
      <c r="N24" s="44">
        <f t="shared" si="10"/>
        <v>3</v>
      </c>
      <c r="O24" s="44" t="e">
        <f t="shared" si="11"/>
        <v>#DIV/0!</v>
      </c>
      <c r="P24" s="44" t="str">
        <f t="shared" si="12"/>
        <v>Elim</v>
      </c>
      <c r="Q24" s="38" t="e">
        <f t="shared" si="13"/>
        <v>#N/A</v>
      </c>
      <c r="R24" s="38" t="e">
        <f t="shared" si="14"/>
        <v>#DIV/0!</v>
      </c>
      <c r="S24" s="45">
        <f t="shared" si="15"/>
        <v>0</v>
      </c>
      <c r="T24" s="46"/>
    </row>
    <row r="25" spans="1:20" ht="15.75" hidden="1">
      <c r="A25" s="10">
        <f t="shared" si="8"/>
        <v>0</v>
      </c>
      <c r="B25" s="10">
        <f t="shared" si="9"/>
        <v>0</v>
      </c>
      <c r="C25" s="9" t="e">
        <f>VLOOKUP(B25,BPM!$A$2:$C$500,2,0)</f>
        <v>#N/A</v>
      </c>
      <c r="D25" s="9" t="e">
        <f>VLOOKUP(B25,BPM!$A$2:$C$500,3,0)</f>
        <v>#N/A</v>
      </c>
      <c r="E25" s="1"/>
      <c r="G25" s="26"/>
      <c r="H25" s="27"/>
      <c r="I25" s="28"/>
      <c r="J25" s="28"/>
      <c r="K25" s="39"/>
      <c r="L25" s="39"/>
      <c r="M25" s="39"/>
      <c r="N25" s="44">
        <f t="shared" si="10"/>
        <v>3</v>
      </c>
      <c r="O25" s="44" t="e">
        <f t="shared" si="11"/>
        <v>#DIV/0!</v>
      </c>
      <c r="P25" s="44" t="str">
        <f t="shared" si="12"/>
        <v>Elim</v>
      </c>
      <c r="Q25" s="38" t="e">
        <f t="shared" si="13"/>
        <v>#N/A</v>
      </c>
      <c r="R25" s="38" t="e">
        <f t="shared" si="14"/>
        <v>#DIV/0!</v>
      </c>
      <c r="S25" s="45">
        <f t="shared" si="15"/>
        <v>0</v>
      </c>
      <c r="T25" s="46"/>
    </row>
    <row r="26" spans="1:20" ht="15.75" hidden="1">
      <c r="A26" s="10">
        <f t="shared" si="8"/>
        <v>0</v>
      </c>
      <c r="B26" s="10">
        <f t="shared" si="9"/>
        <v>0</v>
      </c>
      <c r="C26" s="9" t="e">
        <f>VLOOKUP(B26,BPM!$A$2:$C$500,2,0)</f>
        <v>#N/A</v>
      </c>
      <c r="D26" s="9" t="e">
        <f>VLOOKUP(B26,BPM!$A$2:$C$500,3,0)</f>
        <v>#N/A</v>
      </c>
      <c r="E26" s="1"/>
      <c r="G26" s="26"/>
      <c r="H26" s="27"/>
      <c r="I26" s="28"/>
      <c r="J26" s="28"/>
      <c r="K26" s="39"/>
      <c r="L26" s="39"/>
      <c r="M26" s="39"/>
      <c r="N26" s="44">
        <f t="shared" si="10"/>
        <v>3</v>
      </c>
      <c r="O26" s="44" t="e">
        <f t="shared" si="11"/>
        <v>#DIV/0!</v>
      </c>
      <c r="P26" s="44" t="str">
        <f t="shared" si="12"/>
        <v>Elim</v>
      </c>
      <c r="Q26" s="38" t="e">
        <f t="shared" si="13"/>
        <v>#N/A</v>
      </c>
      <c r="R26" s="38" t="e">
        <f t="shared" si="14"/>
        <v>#DIV/0!</v>
      </c>
      <c r="S26" s="45">
        <f t="shared" si="15"/>
        <v>0</v>
      </c>
      <c r="T26" s="46"/>
    </row>
    <row r="27" spans="1:19" ht="15.75" hidden="1">
      <c r="A27" s="10">
        <f t="shared" si="8"/>
        <v>0</v>
      </c>
      <c r="B27" s="10">
        <f t="shared" si="9"/>
        <v>0</v>
      </c>
      <c r="C27" s="9" t="e">
        <f>VLOOKUP(B27,BPM!$A$2:$C$500,2,0)</f>
        <v>#N/A</v>
      </c>
      <c r="D27" s="9" t="e">
        <f>VLOOKUP(B27,BPM!$A$2:$C$500,3,0)</f>
        <v>#N/A</v>
      </c>
      <c r="E27" s="1"/>
      <c r="G27" s="26"/>
      <c r="H27" s="27"/>
      <c r="I27" s="28"/>
      <c r="J27" s="28"/>
      <c r="K27" s="39"/>
      <c r="L27" s="39"/>
      <c r="M27" s="39"/>
      <c r="N27" s="44">
        <f t="shared" si="10"/>
        <v>3</v>
      </c>
      <c r="O27" s="44" t="e">
        <f t="shared" si="11"/>
        <v>#DIV/0!</v>
      </c>
      <c r="P27" s="44" t="str">
        <f t="shared" si="12"/>
        <v>Elim</v>
      </c>
      <c r="Q27" s="38" t="e">
        <f t="shared" si="13"/>
        <v>#N/A</v>
      </c>
      <c r="R27" s="38" t="e">
        <f t="shared" si="14"/>
        <v>#DIV/0!</v>
      </c>
      <c r="S27" s="45">
        <f t="shared" si="15"/>
        <v>0</v>
      </c>
    </row>
    <row r="28" spans="1:19" ht="15.75" hidden="1">
      <c r="A28" s="10">
        <f t="shared" si="8"/>
        <v>0</v>
      </c>
      <c r="B28" s="10">
        <f t="shared" si="9"/>
        <v>0</v>
      </c>
      <c r="C28" s="9" t="e">
        <f>VLOOKUP(B28,BPM!$A$2:$C$500,2,0)</f>
        <v>#N/A</v>
      </c>
      <c r="D28" s="9" t="e">
        <f>VLOOKUP(B28,BPM!$A$2:$C$500,3,0)</f>
        <v>#N/A</v>
      </c>
      <c r="E28" s="1"/>
      <c r="G28" s="26"/>
      <c r="H28" s="27"/>
      <c r="I28" s="28"/>
      <c r="J28" s="28"/>
      <c r="K28" s="39"/>
      <c r="L28" s="39"/>
      <c r="M28" s="39"/>
      <c r="N28" s="44">
        <f t="shared" si="10"/>
        <v>3</v>
      </c>
      <c r="O28" s="44" t="e">
        <f t="shared" si="11"/>
        <v>#DIV/0!</v>
      </c>
      <c r="P28" s="44" t="str">
        <f t="shared" si="12"/>
        <v>Elim</v>
      </c>
      <c r="Q28" s="38" t="e">
        <f t="shared" si="13"/>
        <v>#N/A</v>
      </c>
      <c r="R28" s="38" t="e">
        <f t="shared" si="14"/>
        <v>#DIV/0!</v>
      </c>
      <c r="S28" s="45">
        <f t="shared" si="15"/>
        <v>0</v>
      </c>
    </row>
    <row r="29" spans="1:19" ht="15.75" hidden="1">
      <c r="A29" s="10">
        <f t="shared" si="8"/>
        <v>0</v>
      </c>
      <c r="B29" s="10">
        <f t="shared" si="9"/>
        <v>0</v>
      </c>
      <c r="C29" s="9" t="e">
        <f>VLOOKUP(B29,BPM!$A$2:$C$500,2,0)</f>
        <v>#N/A</v>
      </c>
      <c r="D29" s="9" t="e">
        <f>VLOOKUP(B29,BPM!$A$2:$C$500,3,0)</f>
        <v>#N/A</v>
      </c>
      <c r="E29" s="1"/>
      <c r="G29" s="26"/>
      <c r="H29" s="27"/>
      <c r="I29" s="28"/>
      <c r="J29" s="28"/>
      <c r="K29" s="39"/>
      <c r="L29" s="39"/>
      <c r="M29" s="39"/>
      <c r="N29" s="44">
        <f t="shared" si="10"/>
        <v>3</v>
      </c>
      <c r="O29" s="44" t="e">
        <f t="shared" si="11"/>
        <v>#DIV/0!</v>
      </c>
      <c r="P29" s="44" t="str">
        <f t="shared" si="12"/>
        <v>Elim</v>
      </c>
      <c r="Q29" s="38" t="e">
        <f t="shared" si="13"/>
        <v>#N/A</v>
      </c>
      <c r="R29" s="38" t="e">
        <f t="shared" si="14"/>
        <v>#DIV/0!</v>
      </c>
      <c r="S29" s="45">
        <f t="shared" si="15"/>
        <v>0</v>
      </c>
    </row>
    <row r="30" spans="1:19" ht="15.75" hidden="1">
      <c r="A30" s="10">
        <f t="shared" si="8"/>
        <v>0</v>
      </c>
      <c r="B30" s="10">
        <f t="shared" si="9"/>
        <v>0</v>
      </c>
      <c r="C30" s="9" t="e">
        <f>VLOOKUP(B30,BPM!$A$2:$C$500,2,0)</f>
        <v>#N/A</v>
      </c>
      <c r="D30" s="9" t="e">
        <f>VLOOKUP(B30,BPM!$A$2:$C$500,3,0)</f>
        <v>#N/A</v>
      </c>
      <c r="E30" s="1"/>
      <c r="G30" s="26"/>
      <c r="H30" s="27"/>
      <c r="I30" s="28"/>
      <c r="J30" s="28"/>
      <c r="K30" s="39"/>
      <c r="L30" s="39"/>
      <c r="M30" s="39"/>
      <c r="N30" s="44">
        <f t="shared" si="10"/>
        <v>3</v>
      </c>
      <c r="O30" s="44" t="e">
        <f t="shared" si="11"/>
        <v>#DIV/0!</v>
      </c>
      <c r="P30" s="44" t="str">
        <f t="shared" si="12"/>
        <v>Elim</v>
      </c>
      <c r="Q30" s="38" t="e">
        <f t="shared" si="13"/>
        <v>#N/A</v>
      </c>
      <c r="R30" s="38" t="e">
        <f t="shared" si="14"/>
        <v>#DIV/0!</v>
      </c>
      <c r="S30" s="45">
        <f t="shared" si="15"/>
        <v>0</v>
      </c>
    </row>
    <row r="31" spans="1:19" ht="15.75" hidden="1">
      <c r="A31" s="10">
        <f t="shared" si="8"/>
        <v>0</v>
      </c>
      <c r="B31" s="10">
        <f t="shared" si="9"/>
        <v>0</v>
      </c>
      <c r="C31" s="9" t="e">
        <f>VLOOKUP(B31,BPM!$A$2:$C$500,2,0)</f>
        <v>#N/A</v>
      </c>
      <c r="D31" s="9" t="e">
        <f>VLOOKUP(B31,BPM!$A$2:$C$500,3,0)</f>
        <v>#N/A</v>
      </c>
      <c r="E31" s="1"/>
      <c r="G31" s="26"/>
      <c r="H31" s="27"/>
      <c r="I31" s="28"/>
      <c r="J31" s="28"/>
      <c r="K31" s="39"/>
      <c r="L31" s="39"/>
      <c r="M31" s="39"/>
      <c r="N31" s="44">
        <f t="shared" si="10"/>
        <v>3</v>
      </c>
      <c r="O31" s="44" t="e">
        <f t="shared" si="11"/>
        <v>#DIV/0!</v>
      </c>
      <c r="P31" s="44" t="str">
        <f t="shared" si="12"/>
        <v>Elim</v>
      </c>
      <c r="Q31" s="38" t="e">
        <f t="shared" si="13"/>
        <v>#N/A</v>
      </c>
      <c r="R31" s="38" t="e">
        <f t="shared" si="14"/>
        <v>#DIV/0!</v>
      </c>
      <c r="S31" s="45">
        <f t="shared" si="15"/>
        <v>0</v>
      </c>
    </row>
    <row r="32" spans="1:19" ht="15.75" hidden="1">
      <c r="A32" s="10">
        <f t="shared" si="8"/>
        <v>0</v>
      </c>
      <c r="B32" s="10">
        <f t="shared" si="9"/>
        <v>0</v>
      </c>
      <c r="C32" s="9" t="e">
        <f>VLOOKUP(B32,BPM!$A$2:$C$500,2,0)</f>
        <v>#N/A</v>
      </c>
      <c r="D32" s="9" t="e">
        <f>VLOOKUP(B32,BPM!$A$2:$C$500,3,0)</f>
        <v>#N/A</v>
      </c>
      <c r="E32" s="1"/>
      <c r="G32" s="26"/>
      <c r="H32" s="27"/>
      <c r="I32" s="28"/>
      <c r="J32" s="28"/>
      <c r="K32" s="39"/>
      <c r="L32" s="39"/>
      <c r="M32" s="39"/>
      <c r="N32" s="44">
        <f t="shared" si="10"/>
        <v>3</v>
      </c>
      <c r="O32" s="44" t="e">
        <f t="shared" si="11"/>
        <v>#DIV/0!</v>
      </c>
      <c r="P32" s="44" t="str">
        <f t="shared" si="12"/>
        <v>Elim</v>
      </c>
      <c r="Q32" s="38" t="e">
        <f t="shared" si="13"/>
        <v>#N/A</v>
      </c>
      <c r="R32" s="38" t="e">
        <f t="shared" si="14"/>
        <v>#DIV/0!</v>
      </c>
      <c r="S32" s="45">
        <f t="shared" si="15"/>
        <v>0</v>
      </c>
    </row>
    <row r="33" spans="1:19" ht="15.75" hidden="1">
      <c r="A33" s="10">
        <f t="shared" si="8"/>
        <v>0</v>
      </c>
      <c r="B33" s="10">
        <f t="shared" si="9"/>
        <v>0</v>
      </c>
      <c r="C33" s="9" t="e">
        <f>VLOOKUP(B33,BPM!$A$2:$C$500,2,0)</f>
        <v>#N/A</v>
      </c>
      <c r="D33" s="9" t="e">
        <f>VLOOKUP(B33,BPM!$A$2:$C$500,3,0)</f>
        <v>#N/A</v>
      </c>
      <c r="E33" s="1"/>
      <c r="G33" s="26"/>
      <c r="H33" s="27"/>
      <c r="I33" s="28"/>
      <c r="J33" s="28"/>
      <c r="K33" s="39"/>
      <c r="L33" s="39"/>
      <c r="M33" s="39"/>
      <c r="N33" s="44">
        <f t="shared" si="10"/>
        <v>3</v>
      </c>
      <c r="O33" s="44" t="e">
        <f t="shared" si="11"/>
        <v>#DIV/0!</v>
      </c>
      <c r="P33" s="44" t="str">
        <f t="shared" si="12"/>
        <v>Elim</v>
      </c>
      <c r="Q33" s="38" t="e">
        <f t="shared" si="13"/>
        <v>#N/A</v>
      </c>
      <c r="R33" s="38" t="e">
        <f t="shared" si="14"/>
        <v>#DIV/0!</v>
      </c>
      <c r="S33" s="45">
        <f t="shared" si="15"/>
        <v>0</v>
      </c>
    </row>
    <row r="34" spans="1:19" ht="15.75" hidden="1">
      <c r="A34" s="10">
        <f t="shared" si="8"/>
        <v>0</v>
      </c>
      <c r="B34" s="10">
        <f t="shared" si="9"/>
        <v>0</v>
      </c>
      <c r="C34" s="9" t="e">
        <f>VLOOKUP(B34,BPM!$A$2:$C$500,2,0)</f>
        <v>#N/A</v>
      </c>
      <c r="D34" s="9" t="e">
        <f>VLOOKUP(B34,BPM!$A$2:$C$500,3,0)</f>
        <v>#N/A</v>
      </c>
      <c r="E34" s="1"/>
      <c r="G34" s="26"/>
      <c r="H34" s="27"/>
      <c r="I34" s="28"/>
      <c r="J34" s="28"/>
      <c r="K34" s="39"/>
      <c r="L34" s="39"/>
      <c r="M34" s="39"/>
      <c r="N34" s="44">
        <f t="shared" si="10"/>
        <v>3</v>
      </c>
      <c r="O34" s="44" t="e">
        <f t="shared" si="11"/>
        <v>#DIV/0!</v>
      </c>
      <c r="P34" s="44" t="str">
        <f t="shared" si="12"/>
        <v>Elim</v>
      </c>
      <c r="Q34" s="38" t="e">
        <f t="shared" si="13"/>
        <v>#N/A</v>
      </c>
      <c r="R34" s="38" t="e">
        <f t="shared" si="14"/>
        <v>#DIV/0!</v>
      </c>
      <c r="S34" s="45">
        <f t="shared" si="15"/>
        <v>0</v>
      </c>
    </row>
    <row r="35" spans="1:19" ht="15.75" hidden="1">
      <c r="A35" s="10">
        <f t="shared" si="8"/>
        <v>0</v>
      </c>
      <c r="B35" s="10">
        <f t="shared" si="9"/>
        <v>0</v>
      </c>
      <c r="C35" s="9" t="e">
        <f>VLOOKUP(B35,BPM!$A$2:$C$500,2,0)</f>
        <v>#N/A</v>
      </c>
      <c r="D35" s="9" t="e">
        <f>VLOOKUP(B35,BPM!$A$2:$C$500,3,0)</f>
        <v>#N/A</v>
      </c>
      <c r="E35" s="1"/>
      <c r="G35" s="26"/>
      <c r="H35" s="27"/>
      <c r="I35" s="28"/>
      <c r="J35" s="28"/>
      <c r="K35" s="39"/>
      <c r="L35" s="39"/>
      <c r="M35" s="39"/>
      <c r="N35" s="44">
        <f t="shared" si="10"/>
        <v>3</v>
      </c>
      <c r="O35" s="44" t="e">
        <f t="shared" si="11"/>
        <v>#DIV/0!</v>
      </c>
      <c r="P35" s="44" t="str">
        <f t="shared" si="12"/>
        <v>Elim</v>
      </c>
      <c r="Q35" s="38" t="e">
        <f t="shared" si="13"/>
        <v>#N/A</v>
      </c>
      <c r="R35" s="38" t="e">
        <f t="shared" si="14"/>
        <v>#DIV/0!</v>
      </c>
      <c r="S35" s="45">
        <f t="shared" si="15"/>
        <v>0</v>
      </c>
    </row>
    <row r="36" spans="1:19" ht="15.75" hidden="1">
      <c r="A36" s="10">
        <f t="shared" si="8"/>
        <v>0</v>
      </c>
      <c r="B36" s="10">
        <f t="shared" si="9"/>
        <v>0</v>
      </c>
      <c r="C36" s="9" t="e">
        <f>VLOOKUP(B36,BPM!$A$2:$C$500,2,0)</f>
        <v>#N/A</v>
      </c>
      <c r="D36" s="9" t="e">
        <f>VLOOKUP(B36,BPM!$A$2:$C$500,3,0)</f>
        <v>#N/A</v>
      </c>
      <c r="E36" s="1"/>
      <c r="G36" s="26"/>
      <c r="H36" s="27"/>
      <c r="I36" s="28"/>
      <c r="J36" s="28"/>
      <c r="K36" s="39"/>
      <c r="L36" s="39"/>
      <c r="M36" s="39"/>
      <c r="N36" s="44">
        <f t="shared" si="10"/>
        <v>3</v>
      </c>
      <c r="O36" s="44" t="e">
        <f t="shared" si="11"/>
        <v>#DIV/0!</v>
      </c>
      <c r="P36" s="44" t="str">
        <f t="shared" si="12"/>
        <v>Elim</v>
      </c>
      <c r="Q36" s="38" t="e">
        <f t="shared" si="13"/>
        <v>#N/A</v>
      </c>
      <c r="R36" s="38" t="e">
        <f t="shared" si="14"/>
        <v>#DIV/0!</v>
      </c>
      <c r="S36" s="45">
        <f t="shared" si="15"/>
        <v>0</v>
      </c>
    </row>
    <row r="37" spans="1:19" ht="15.75" hidden="1">
      <c r="A37" s="10">
        <f t="shared" si="8"/>
        <v>0</v>
      </c>
      <c r="B37" s="10">
        <f t="shared" si="9"/>
        <v>0</v>
      </c>
      <c r="C37" s="9" t="e">
        <f>VLOOKUP(B37,BPM!$A$2:$C$500,2,0)</f>
        <v>#N/A</v>
      </c>
      <c r="D37" s="9" t="e">
        <f>VLOOKUP(B37,BPM!$A$2:$C$500,3,0)</f>
        <v>#N/A</v>
      </c>
      <c r="E37" s="1"/>
      <c r="G37" s="26"/>
      <c r="H37" s="27"/>
      <c r="I37" s="28"/>
      <c r="J37" s="28"/>
      <c r="K37" s="39"/>
      <c r="L37" s="39"/>
      <c r="M37" s="39"/>
      <c r="N37" s="44">
        <f t="shared" si="10"/>
        <v>3</v>
      </c>
      <c r="O37" s="44" t="e">
        <f t="shared" si="11"/>
        <v>#DIV/0!</v>
      </c>
      <c r="P37" s="44" t="str">
        <f t="shared" si="12"/>
        <v>Elim</v>
      </c>
      <c r="Q37" s="38" t="e">
        <f t="shared" si="13"/>
        <v>#N/A</v>
      </c>
      <c r="R37" s="38" t="e">
        <f t="shared" si="14"/>
        <v>#DIV/0!</v>
      </c>
      <c r="S37" s="45">
        <f t="shared" si="15"/>
        <v>0</v>
      </c>
    </row>
    <row r="38" spans="3:19" s="10" customFormat="1" ht="15.75" hidden="1">
      <c r="C38" s="9"/>
      <c r="D38" s="9"/>
      <c r="G38" s="40"/>
      <c r="H38" s="31"/>
      <c r="I38" s="32"/>
      <c r="J38" s="32"/>
      <c r="K38" s="31"/>
      <c r="L38" s="31"/>
      <c r="M38" s="31"/>
      <c r="N38" s="32"/>
      <c r="O38" s="32"/>
      <c r="P38" s="32"/>
      <c r="Q38" s="32"/>
      <c r="R38" s="32"/>
      <c r="S38" s="41"/>
    </row>
    <row r="39" spans="3:19" s="10" customFormat="1" ht="21" hidden="1">
      <c r="C39" s="9"/>
      <c r="D39" s="9"/>
      <c r="G39" s="40"/>
      <c r="H39" s="31"/>
      <c r="I39" s="36" t="s">
        <v>64</v>
      </c>
      <c r="J39" s="32"/>
      <c r="K39" s="31"/>
      <c r="L39" s="31"/>
      <c r="M39" s="31"/>
      <c r="N39" s="32"/>
      <c r="O39" s="32"/>
      <c r="P39" s="32"/>
      <c r="Q39" s="32"/>
      <c r="R39" s="32"/>
      <c r="S39" s="41"/>
    </row>
    <row r="40" spans="2:19" ht="15.75" hidden="1">
      <c r="B40" s="10" t="s">
        <v>4</v>
      </c>
      <c r="C40" s="9" t="s">
        <v>5</v>
      </c>
      <c r="D40" s="9" t="s">
        <v>6</v>
      </c>
      <c r="E40" t="s">
        <v>18</v>
      </c>
      <c r="G40" s="26" t="s">
        <v>9</v>
      </c>
      <c r="H40" s="37" t="s">
        <v>10</v>
      </c>
      <c r="I40" s="38" t="s">
        <v>11</v>
      </c>
      <c r="J40" s="38" t="s">
        <v>12</v>
      </c>
      <c r="K40" s="37" t="s">
        <v>13</v>
      </c>
      <c r="L40" s="37" t="s">
        <v>14</v>
      </c>
      <c r="M40" s="37" t="s">
        <v>16</v>
      </c>
      <c r="N40" s="38" t="s">
        <v>19</v>
      </c>
      <c r="O40" s="38" t="s">
        <v>20</v>
      </c>
      <c r="P40" s="38"/>
      <c r="Q40" s="38" t="s">
        <v>21</v>
      </c>
      <c r="R40" s="38" t="s">
        <v>28</v>
      </c>
      <c r="S40" s="43" t="s">
        <v>27</v>
      </c>
    </row>
    <row r="41" spans="1:19" ht="15.75" hidden="1">
      <c r="A41" s="10">
        <f>S41</f>
        <v>0</v>
      </c>
      <c r="B41" s="10">
        <f>H41</f>
        <v>0</v>
      </c>
      <c r="C41" s="9" t="e">
        <f>VLOOKUP(B41,BPM!$A$2:$C$500,2,0)</f>
        <v>#N/A</v>
      </c>
      <c r="D41" s="9" t="e">
        <f>VLOOKUP(B41,BPM!$A$2:$C$500,3,0)</f>
        <v>#N/A</v>
      </c>
      <c r="E41" s="1"/>
      <c r="G41" s="26"/>
      <c r="H41" s="27"/>
      <c r="I41" s="28"/>
      <c r="J41" s="28"/>
      <c r="K41" s="39"/>
      <c r="L41" s="39"/>
      <c r="M41" s="39"/>
      <c r="N41" s="44">
        <f>IF((HOUR(M41)*60+MINUTE(M41))-(HOUR(L41)*60+MINUTE(L41))&lt;3,3,(HOUR(M41)*60+MINUTE(M41))-(HOUR(L41)*60+MINUTE(L41)))</f>
        <v>3</v>
      </c>
      <c r="O41" s="44" t="e">
        <f>$C$2*60/((HOUR(L41)*60+MINUTE(L41))-(HOUR(K41)*60+MINUTE(K41)))</f>
        <v>#DIV/0!</v>
      </c>
      <c r="P41" s="44"/>
      <c r="Q41" s="38" t="e">
        <f>(C41+D41)/2</f>
        <v>#N/A</v>
      </c>
      <c r="R41" s="38">
        <f>IF(((HOUR(L41)*60+MINUTE(L41))-(HOUR(K41)*60+MINUTE(K41)))&lt;INT($C$2*60/$C$3),0,(O41*2-$C$4)*100/(Q41))</f>
        <v>0</v>
      </c>
      <c r="S41" s="45">
        <f>IF(E41="X",0,R41)</f>
        <v>0</v>
      </c>
    </row>
    <row r="42" spans="1:19" ht="15.75" hidden="1">
      <c r="A42" s="10">
        <f aca="true" t="shared" si="16" ref="A42:A56">S42</f>
        <v>0</v>
      </c>
      <c r="B42" s="10">
        <f aca="true" t="shared" si="17" ref="B42:B56">H42</f>
        <v>0</v>
      </c>
      <c r="C42" s="9" t="e">
        <f>VLOOKUP(B42,BPM!$A$2:$C$500,2,0)</f>
        <v>#N/A</v>
      </c>
      <c r="D42" s="9" t="e">
        <f>VLOOKUP(B42,BPM!$A$2:$C$500,3,0)</f>
        <v>#N/A</v>
      </c>
      <c r="E42" s="1"/>
      <c r="G42" s="26"/>
      <c r="H42" s="27"/>
      <c r="I42" s="28"/>
      <c r="J42" s="28"/>
      <c r="K42" s="39"/>
      <c r="L42" s="39"/>
      <c r="M42" s="39"/>
      <c r="N42" s="44">
        <f aca="true" t="shared" si="18" ref="N42:N56">IF((HOUR(M42)*60+MINUTE(M42))-(HOUR(L42)*60+MINUTE(L42))&lt;3,3,(HOUR(M42)*60+MINUTE(M42))-(HOUR(L42)*60+MINUTE(L42)))</f>
        <v>3</v>
      </c>
      <c r="O42" s="44" t="e">
        <f aca="true" t="shared" si="19" ref="O42:O56">$C$2*60/((HOUR(L42)*60+MINUTE(L42))-(HOUR(K42)*60+MINUTE(K42)))</f>
        <v>#DIV/0!</v>
      </c>
      <c r="P42" s="44"/>
      <c r="Q42" s="38" t="e">
        <f aca="true" t="shared" si="20" ref="Q42:Q56">(C42+D42)/2</f>
        <v>#N/A</v>
      </c>
      <c r="R42" s="38">
        <f aca="true" t="shared" si="21" ref="R42:R56">IF(((HOUR(L42)*60+MINUTE(L42))-(HOUR(K42)*60+MINUTE(K42)))&lt;INT($C$2*60/$C$3),0,(O42*2-$C$4)*100/(Q42))</f>
        <v>0</v>
      </c>
      <c r="S42" s="45">
        <f aca="true" t="shared" si="22" ref="S42:S56">IF(E42="X",0,R42)</f>
        <v>0</v>
      </c>
    </row>
    <row r="43" spans="1:19" ht="15.75" hidden="1">
      <c r="A43" s="10">
        <f t="shared" si="16"/>
        <v>0</v>
      </c>
      <c r="B43" s="10">
        <f t="shared" si="17"/>
        <v>0</v>
      </c>
      <c r="C43" s="9" t="e">
        <f>VLOOKUP(B43,BPM!$A$2:$C$500,2,0)</f>
        <v>#N/A</v>
      </c>
      <c r="D43" s="9" t="e">
        <f>VLOOKUP(B43,BPM!$A$2:$C$500,3,0)</f>
        <v>#N/A</v>
      </c>
      <c r="E43" s="1"/>
      <c r="G43" s="26"/>
      <c r="H43" s="27"/>
      <c r="I43" s="28"/>
      <c r="J43" s="28"/>
      <c r="K43" s="39"/>
      <c r="L43" s="39"/>
      <c r="M43" s="39"/>
      <c r="N43" s="44">
        <f t="shared" si="18"/>
        <v>3</v>
      </c>
      <c r="O43" s="44" t="e">
        <f t="shared" si="19"/>
        <v>#DIV/0!</v>
      </c>
      <c r="P43" s="44"/>
      <c r="Q43" s="38" t="e">
        <f t="shared" si="20"/>
        <v>#N/A</v>
      </c>
      <c r="R43" s="38">
        <f t="shared" si="21"/>
        <v>0</v>
      </c>
      <c r="S43" s="45">
        <f t="shared" si="22"/>
        <v>0</v>
      </c>
    </row>
    <row r="44" spans="1:19" ht="15.75" hidden="1">
      <c r="A44" s="10">
        <f t="shared" si="16"/>
        <v>0</v>
      </c>
      <c r="B44" s="10">
        <f t="shared" si="17"/>
        <v>0</v>
      </c>
      <c r="C44" s="9" t="e">
        <f>VLOOKUP(B44,BPM!$A$2:$C$500,2,0)</f>
        <v>#N/A</v>
      </c>
      <c r="D44" s="9" t="e">
        <f>VLOOKUP(B44,BPM!$A$2:$C$500,3,0)</f>
        <v>#N/A</v>
      </c>
      <c r="E44" s="1"/>
      <c r="G44" s="26"/>
      <c r="H44" s="27"/>
      <c r="I44" s="28"/>
      <c r="J44" s="28"/>
      <c r="K44" s="39"/>
      <c r="L44" s="39"/>
      <c r="M44" s="39"/>
      <c r="N44" s="44">
        <f t="shared" si="18"/>
        <v>3</v>
      </c>
      <c r="O44" s="44" t="e">
        <f t="shared" si="19"/>
        <v>#DIV/0!</v>
      </c>
      <c r="P44" s="44"/>
      <c r="Q44" s="38" t="e">
        <f t="shared" si="20"/>
        <v>#N/A</v>
      </c>
      <c r="R44" s="38">
        <f t="shared" si="21"/>
        <v>0</v>
      </c>
      <c r="S44" s="45">
        <f t="shared" si="22"/>
        <v>0</v>
      </c>
    </row>
    <row r="45" spans="1:19" ht="15.75" hidden="1">
      <c r="A45" s="10">
        <f t="shared" si="16"/>
        <v>0</v>
      </c>
      <c r="B45" s="10">
        <f t="shared" si="17"/>
        <v>0</v>
      </c>
      <c r="C45" s="9" t="e">
        <f>VLOOKUP(B45,BPM!$A$2:$C$500,2,0)</f>
        <v>#N/A</v>
      </c>
      <c r="D45" s="9" t="e">
        <f>VLOOKUP(B45,BPM!$A$2:$C$500,3,0)</f>
        <v>#N/A</v>
      </c>
      <c r="E45" s="1"/>
      <c r="G45" s="26"/>
      <c r="H45" s="27"/>
      <c r="I45" s="28"/>
      <c r="J45" s="28"/>
      <c r="K45" s="39"/>
      <c r="L45" s="39"/>
      <c r="M45" s="39"/>
      <c r="N45" s="44">
        <f t="shared" si="18"/>
        <v>3</v>
      </c>
      <c r="O45" s="44" t="e">
        <f t="shared" si="19"/>
        <v>#DIV/0!</v>
      </c>
      <c r="P45" s="44"/>
      <c r="Q45" s="38" t="e">
        <f t="shared" si="20"/>
        <v>#N/A</v>
      </c>
      <c r="R45" s="38">
        <f t="shared" si="21"/>
        <v>0</v>
      </c>
      <c r="S45" s="45">
        <f t="shared" si="22"/>
        <v>0</v>
      </c>
    </row>
    <row r="46" spans="1:19" ht="15.75" hidden="1">
      <c r="A46" s="10">
        <f t="shared" si="16"/>
        <v>0</v>
      </c>
      <c r="B46" s="10">
        <f t="shared" si="17"/>
        <v>0</v>
      </c>
      <c r="C46" s="9" t="e">
        <f>VLOOKUP(B46,BPM!$A$2:$C$500,2,0)</f>
        <v>#N/A</v>
      </c>
      <c r="D46" s="9" t="e">
        <f>VLOOKUP(B46,BPM!$A$2:$C$500,3,0)</f>
        <v>#N/A</v>
      </c>
      <c r="E46" s="1"/>
      <c r="G46" s="26"/>
      <c r="H46" s="27"/>
      <c r="I46" s="28"/>
      <c r="J46" s="28"/>
      <c r="K46" s="39"/>
      <c r="L46" s="39"/>
      <c r="M46" s="39"/>
      <c r="N46" s="44">
        <f t="shared" si="18"/>
        <v>3</v>
      </c>
      <c r="O46" s="44" t="e">
        <f t="shared" si="19"/>
        <v>#DIV/0!</v>
      </c>
      <c r="P46" s="44"/>
      <c r="Q46" s="38" t="e">
        <f t="shared" si="20"/>
        <v>#N/A</v>
      </c>
      <c r="R46" s="38">
        <f t="shared" si="21"/>
        <v>0</v>
      </c>
      <c r="S46" s="45">
        <f t="shared" si="22"/>
        <v>0</v>
      </c>
    </row>
    <row r="47" spans="1:19" ht="15.75" hidden="1">
      <c r="A47" s="10">
        <f t="shared" si="16"/>
        <v>0</v>
      </c>
      <c r="B47" s="10">
        <f t="shared" si="17"/>
        <v>0</v>
      </c>
      <c r="C47" s="9" t="e">
        <f>VLOOKUP(B47,BPM!$A$2:$C$500,2,0)</f>
        <v>#N/A</v>
      </c>
      <c r="D47" s="9" t="e">
        <f>VLOOKUP(B47,BPM!$A$2:$C$500,3,0)</f>
        <v>#N/A</v>
      </c>
      <c r="E47" s="1"/>
      <c r="G47" s="26"/>
      <c r="H47" s="27"/>
      <c r="I47" s="28"/>
      <c r="J47" s="28"/>
      <c r="K47" s="39"/>
      <c r="L47" s="39"/>
      <c r="M47" s="39"/>
      <c r="N47" s="44">
        <f t="shared" si="18"/>
        <v>3</v>
      </c>
      <c r="O47" s="44" t="e">
        <f t="shared" si="19"/>
        <v>#DIV/0!</v>
      </c>
      <c r="P47" s="44"/>
      <c r="Q47" s="38" t="e">
        <f t="shared" si="20"/>
        <v>#N/A</v>
      </c>
      <c r="R47" s="38">
        <f t="shared" si="21"/>
        <v>0</v>
      </c>
      <c r="S47" s="45">
        <f t="shared" si="22"/>
        <v>0</v>
      </c>
    </row>
    <row r="48" spans="1:19" ht="15.75" hidden="1">
      <c r="A48" s="10">
        <f t="shared" si="16"/>
        <v>0</v>
      </c>
      <c r="B48" s="10">
        <f t="shared" si="17"/>
        <v>0</v>
      </c>
      <c r="C48" s="9" t="e">
        <f>VLOOKUP(B48,BPM!$A$2:$C$500,2,0)</f>
        <v>#N/A</v>
      </c>
      <c r="D48" s="9" t="e">
        <f>VLOOKUP(B48,BPM!$A$2:$C$500,3,0)</f>
        <v>#N/A</v>
      </c>
      <c r="E48" s="1"/>
      <c r="G48" s="26"/>
      <c r="H48" s="27"/>
      <c r="I48" s="28"/>
      <c r="J48" s="28"/>
      <c r="K48" s="39"/>
      <c r="L48" s="39"/>
      <c r="M48" s="39"/>
      <c r="N48" s="44">
        <f t="shared" si="18"/>
        <v>3</v>
      </c>
      <c r="O48" s="44" t="e">
        <f t="shared" si="19"/>
        <v>#DIV/0!</v>
      </c>
      <c r="P48" s="44"/>
      <c r="Q48" s="38" t="e">
        <f t="shared" si="20"/>
        <v>#N/A</v>
      </c>
      <c r="R48" s="38">
        <f t="shared" si="21"/>
        <v>0</v>
      </c>
      <c r="S48" s="45">
        <f t="shared" si="22"/>
        <v>0</v>
      </c>
    </row>
    <row r="49" spans="1:19" ht="15.75" hidden="1">
      <c r="A49" s="10">
        <f t="shared" si="16"/>
        <v>0</v>
      </c>
      <c r="B49" s="10">
        <f t="shared" si="17"/>
        <v>0</v>
      </c>
      <c r="C49" s="9" t="e">
        <f>VLOOKUP(B49,BPM!$A$2:$C$500,2,0)</f>
        <v>#N/A</v>
      </c>
      <c r="D49" s="9" t="e">
        <f>VLOOKUP(B49,BPM!$A$2:$C$500,3,0)</f>
        <v>#N/A</v>
      </c>
      <c r="E49" s="1"/>
      <c r="G49" s="26"/>
      <c r="H49" s="27"/>
      <c r="I49" s="28"/>
      <c r="J49" s="28"/>
      <c r="K49" s="39"/>
      <c r="L49" s="39"/>
      <c r="M49" s="39"/>
      <c r="N49" s="44">
        <f t="shared" si="18"/>
        <v>3</v>
      </c>
      <c r="O49" s="44" t="e">
        <f t="shared" si="19"/>
        <v>#DIV/0!</v>
      </c>
      <c r="P49" s="44"/>
      <c r="Q49" s="38" t="e">
        <f t="shared" si="20"/>
        <v>#N/A</v>
      </c>
      <c r="R49" s="38">
        <f t="shared" si="21"/>
        <v>0</v>
      </c>
      <c r="S49" s="45">
        <f t="shared" si="22"/>
        <v>0</v>
      </c>
    </row>
    <row r="50" spans="1:19" ht="15.75" hidden="1">
      <c r="A50" s="10">
        <f t="shared" si="16"/>
        <v>0</v>
      </c>
      <c r="B50" s="10">
        <f t="shared" si="17"/>
        <v>0</v>
      </c>
      <c r="C50" s="9" t="e">
        <f>VLOOKUP(B50,BPM!$A$2:$C$500,2,0)</f>
        <v>#N/A</v>
      </c>
      <c r="D50" s="9" t="e">
        <f>VLOOKUP(B50,BPM!$A$2:$C$500,3,0)</f>
        <v>#N/A</v>
      </c>
      <c r="E50" s="1"/>
      <c r="G50" s="26"/>
      <c r="H50" s="27"/>
      <c r="I50" s="28"/>
      <c r="J50" s="28"/>
      <c r="K50" s="39"/>
      <c r="L50" s="39"/>
      <c r="M50" s="39"/>
      <c r="N50" s="44">
        <f t="shared" si="18"/>
        <v>3</v>
      </c>
      <c r="O50" s="44" t="e">
        <f t="shared" si="19"/>
        <v>#DIV/0!</v>
      </c>
      <c r="P50" s="44"/>
      <c r="Q50" s="38" t="e">
        <f t="shared" si="20"/>
        <v>#N/A</v>
      </c>
      <c r="R50" s="38">
        <f t="shared" si="21"/>
        <v>0</v>
      </c>
      <c r="S50" s="45">
        <f t="shared" si="22"/>
        <v>0</v>
      </c>
    </row>
    <row r="51" spans="1:19" ht="15.75" hidden="1">
      <c r="A51" s="10">
        <f t="shared" si="16"/>
        <v>0</v>
      </c>
      <c r="B51" s="10">
        <f t="shared" si="17"/>
        <v>0</v>
      </c>
      <c r="C51" s="9" t="e">
        <f>VLOOKUP(B51,BPM!$A$2:$C$500,2,0)</f>
        <v>#N/A</v>
      </c>
      <c r="D51" s="9" t="e">
        <f>VLOOKUP(B51,BPM!$A$2:$C$500,3,0)</f>
        <v>#N/A</v>
      </c>
      <c r="E51" s="1"/>
      <c r="G51" s="26"/>
      <c r="H51" s="27"/>
      <c r="I51" s="28"/>
      <c r="J51" s="28"/>
      <c r="K51" s="39"/>
      <c r="L51" s="39"/>
      <c r="M51" s="39"/>
      <c r="N51" s="44">
        <f t="shared" si="18"/>
        <v>3</v>
      </c>
      <c r="O51" s="44" t="e">
        <f t="shared" si="19"/>
        <v>#DIV/0!</v>
      </c>
      <c r="P51" s="44"/>
      <c r="Q51" s="38" t="e">
        <f t="shared" si="20"/>
        <v>#N/A</v>
      </c>
      <c r="R51" s="38">
        <f t="shared" si="21"/>
        <v>0</v>
      </c>
      <c r="S51" s="45">
        <f t="shared" si="22"/>
        <v>0</v>
      </c>
    </row>
    <row r="52" spans="1:19" ht="15.75" hidden="1">
      <c r="A52" s="10">
        <f t="shared" si="16"/>
        <v>0</v>
      </c>
      <c r="B52" s="10">
        <f t="shared" si="17"/>
        <v>0</v>
      </c>
      <c r="C52" s="9" t="e">
        <f>VLOOKUP(B52,BPM!$A$2:$C$500,2,0)</f>
        <v>#N/A</v>
      </c>
      <c r="D52" s="9" t="e">
        <f>VLOOKUP(B52,BPM!$A$2:$C$500,3,0)</f>
        <v>#N/A</v>
      </c>
      <c r="E52" s="1"/>
      <c r="G52" s="26"/>
      <c r="H52" s="27"/>
      <c r="I52" s="28"/>
      <c r="J52" s="28"/>
      <c r="K52" s="39"/>
      <c r="L52" s="39"/>
      <c r="M52" s="39"/>
      <c r="N52" s="44">
        <f t="shared" si="18"/>
        <v>3</v>
      </c>
      <c r="O52" s="44" t="e">
        <f t="shared" si="19"/>
        <v>#DIV/0!</v>
      </c>
      <c r="P52" s="44"/>
      <c r="Q52" s="38" t="e">
        <f t="shared" si="20"/>
        <v>#N/A</v>
      </c>
      <c r="R52" s="38">
        <f t="shared" si="21"/>
        <v>0</v>
      </c>
      <c r="S52" s="45">
        <f t="shared" si="22"/>
        <v>0</v>
      </c>
    </row>
    <row r="53" spans="1:19" ht="15.75" hidden="1">
      <c r="A53" s="10">
        <f t="shared" si="16"/>
        <v>0</v>
      </c>
      <c r="B53" s="10">
        <f t="shared" si="17"/>
        <v>0</v>
      </c>
      <c r="C53" s="9" t="e">
        <f>VLOOKUP(B53,BPM!$A$2:$C$500,2,0)</f>
        <v>#N/A</v>
      </c>
      <c r="D53" s="9" t="e">
        <f>VLOOKUP(B53,BPM!$A$2:$C$500,3,0)</f>
        <v>#N/A</v>
      </c>
      <c r="E53" s="1"/>
      <c r="G53" s="26"/>
      <c r="H53" s="27"/>
      <c r="I53" s="28"/>
      <c r="J53" s="28"/>
      <c r="K53" s="39"/>
      <c r="L53" s="39"/>
      <c r="M53" s="39"/>
      <c r="N53" s="44">
        <f t="shared" si="18"/>
        <v>3</v>
      </c>
      <c r="O53" s="44" t="e">
        <f t="shared" si="19"/>
        <v>#DIV/0!</v>
      </c>
      <c r="P53" s="44"/>
      <c r="Q53" s="38" t="e">
        <f t="shared" si="20"/>
        <v>#N/A</v>
      </c>
      <c r="R53" s="38">
        <f t="shared" si="21"/>
        <v>0</v>
      </c>
      <c r="S53" s="45">
        <f t="shared" si="22"/>
        <v>0</v>
      </c>
    </row>
    <row r="54" spans="1:19" ht="15.75" hidden="1">
      <c r="A54" s="10">
        <f t="shared" si="16"/>
        <v>0</v>
      </c>
      <c r="B54" s="10">
        <f t="shared" si="17"/>
        <v>0</v>
      </c>
      <c r="C54" s="9" t="e">
        <f>VLOOKUP(B54,BPM!$A$2:$C$500,2,0)</f>
        <v>#N/A</v>
      </c>
      <c r="D54" s="9" t="e">
        <f>VLOOKUP(B54,BPM!$A$2:$C$500,3,0)</f>
        <v>#N/A</v>
      </c>
      <c r="E54" s="1"/>
      <c r="G54" s="26"/>
      <c r="H54" s="27"/>
      <c r="I54" s="28"/>
      <c r="J54" s="28"/>
      <c r="K54" s="39"/>
      <c r="L54" s="39"/>
      <c r="M54" s="39"/>
      <c r="N54" s="44">
        <f t="shared" si="18"/>
        <v>3</v>
      </c>
      <c r="O54" s="44" t="e">
        <f t="shared" si="19"/>
        <v>#DIV/0!</v>
      </c>
      <c r="P54" s="44"/>
      <c r="Q54" s="38" t="e">
        <f t="shared" si="20"/>
        <v>#N/A</v>
      </c>
      <c r="R54" s="38">
        <f t="shared" si="21"/>
        <v>0</v>
      </c>
      <c r="S54" s="45">
        <f t="shared" si="22"/>
        <v>0</v>
      </c>
    </row>
    <row r="55" spans="1:19" ht="15.75" hidden="1">
      <c r="A55" s="10">
        <f t="shared" si="16"/>
        <v>0</v>
      </c>
      <c r="B55" s="10">
        <f t="shared" si="17"/>
        <v>0</v>
      </c>
      <c r="C55" s="9" t="e">
        <f>VLOOKUP(B55,BPM!$A$2:$C$500,2,0)</f>
        <v>#N/A</v>
      </c>
      <c r="D55" s="9" t="e">
        <f>VLOOKUP(B55,BPM!$A$2:$C$500,3,0)</f>
        <v>#N/A</v>
      </c>
      <c r="E55" s="1"/>
      <c r="G55" s="26"/>
      <c r="H55" s="27"/>
      <c r="I55" s="28"/>
      <c r="J55" s="28"/>
      <c r="K55" s="39"/>
      <c r="L55" s="39"/>
      <c r="M55" s="39"/>
      <c r="N55" s="44">
        <f t="shared" si="18"/>
        <v>3</v>
      </c>
      <c r="O55" s="44" t="e">
        <f t="shared" si="19"/>
        <v>#DIV/0!</v>
      </c>
      <c r="P55" s="44"/>
      <c r="Q55" s="38" t="e">
        <f t="shared" si="20"/>
        <v>#N/A</v>
      </c>
      <c r="R55" s="38">
        <f t="shared" si="21"/>
        <v>0</v>
      </c>
      <c r="S55" s="45">
        <f t="shared" si="22"/>
        <v>0</v>
      </c>
    </row>
    <row r="56" spans="1:19" ht="15.75" hidden="1">
      <c r="A56" s="10">
        <f t="shared" si="16"/>
        <v>0</v>
      </c>
      <c r="B56" s="10">
        <f t="shared" si="17"/>
        <v>0</v>
      </c>
      <c r="C56" s="9" t="e">
        <f>VLOOKUP(B56,BPM!$A$2:$C$500,2,0)</f>
        <v>#N/A</v>
      </c>
      <c r="D56" s="9" t="e">
        <f>VLOOKUP(B56,BPM!$A$2:$C$500,3,0)</f>
        <v>#N/A</v>
      </c>
      <c r="E56" s="1"/>
      <c r="G56" s="26"/>
      <c r="H56" s="27"/>
      <c r="I56" s="28"/>
      <c r="J56" s="28"/>
      <c r="K56" s="39"/>
      <c r="L56" s="39"/>
      <c r="M56" s="39"/>
      <c r="N56" s="44">
        <f t="shared" si="18"/>
        <v>3</v>
      </c>
      <c r="O56" s="44" t="e">
        <f t="shared" si="19"/>
        <v>#DIV/0!</v>
      </c>
      <c r="P56" s="44"/>
      <c r="Q56" s="38" t="e">
        <f t="shared" si="20"/>
        <v>#N/A</v>
      </c>
      <c r="R56" s="38">
        <f t="shared" si="21"/>
        <v>0</v>
      </c>
      <c r="S56" s="45">
        <f t="shared" si="22"/>
        <v>0</v>
      </c>
    </row>
    <row r="57" spans="3:19" s="10" customFormat="1" ht="15.75" hidden="1">
      <c r="C57" s="9"/>
      <c r="D57" s="9"/>
      <c r="G57" s="40"/>
      <c r="H57" s="31"/>
      <c r="I57" s="32"/>
      <c r="J57" s="32"/>
      <c r="K57" s="31"/>
      <c r="L57" s="31"/>
      <c r="M57" s="31"/>
      <c r="N57" s="32"/>
      <c r="O57" s="32"/>
      <c r="P57" s="32"/>
      <c r="Q57" s="32"/>
      <c r="R57" s="32"/>
      <c r="S57" s="41"/>
    </row>
    <row r="58" spans="3:19" s="10" customFormat="1" ht="21" hidden="1">
      <c r="C58" s="9"/>
      <c r="D58" s="9"/>
      <c r="G58" s="40"/>
      <c r="H58" s="31"/>
      <c r="I58" s="36" t="s">
        <v>65</v>
      </c>
      <c r="J58" s="32"/>
      <c r="K58" s="31"/>
      <c r="L58" s="31"/>
      <c r="M58" s="31"/>
      <c r="N58" s="32"/>
      <c r="O58" s="32"/>
      <c r="P58" s="32"/>
      <c r="Q58" s="32"/>
      <c r="R58" s="32"/>
      <c r="S58" s="41"/>
    </row>
    <row r="59" spans="2:19" ht="15.75" hidden="1">
      <c r="B59" s="10" t="s">
        <v>4</v>
      </c>
      <c r="C59" s="9" t="s">
        <v>5</v>
      </c>
      <c r="D59" s="9" t="s">
        <v>6</v>
      </c>
      <c r="E59" t="s">
        <v>18</v>
      </c>
      <c r="G59" s="26" t="s">
        <v>9</v>
      </c>
      <c r="H59" s="37" t="s">
        <v>10</v>
      </c>
      <c r="I59" s="38" t="s">
        <v>11</v>
      </c>
      <c r="J59" s="38" t="s">
        <v>12</v>
      </c>
      <c r="K59" s="37" t="s">
        <v>13</v>
      </c>
      <c r="L59" s="37" t="s">
        <v>14</v>
      </c>
      <c r="M59" s="37" t="s">
        <v>16</v>
      </c>
      <c r="N59" s="38" t="s">
        <v>19</v>
      </c>
      <c r="O59" s="38" t="s">
        <v>20</v>
      </c>
      <c r="P59" s="38"/>
      <c r="Q59" s="38" t="s">
        <v>21</v>
      </c>
      <c r="R59" s="38" t="s">
        <v>28</v>
      </c>
      <c r="S59" s="43" t="s">
        <v>27</v>
      </c>
    </row>
    <row r="60" spans="1:19" ht="15.75" hidden="1">
      <c r="A60" s="10">
        <f>S60</f>
        <v>0</v>
      </c>
      <c r="B60" s="10">
        <f>H60</f>
        <v>0</v>
      </c>
      <c r="C60" s="9" t="e">
        <f>VLOOKUP(B60,BPM!$A$2:$C$500,2,0)</f>
        <v>#N/A</v>
      </c>
      <c r="D60" s="9" t="e">
        <f>VLOOKUP(B60,BPM!$A$2:$C$500,3,0)</f>
        <v>#N/A</v>
      </c>
      <c r="E60" s="1"/>
      <c r="G60" s="26"/>
      <c r="H60" s="27"/>
      <c r="I60" s="28"/>
      <c r="J60" s="28"/>
      <c r="K60" s="39"/>
      <c r="L60" s="39"/>
      <c r="M60" s="39"/>
      <c r="N60" s="44">
        <f>IF((HOUR(M60)*60+MINUTE(M60))-(HOUR(L60)*60+MINUTE(L60))&lt;3,3,(HOUR(M60)*60+MINUTE(M60))-(HOUR(L60)*60+MINUTE(L60)))</f>
        <v>3</v>
      </c>
      <c r="O60" s="44" t="e">
        <f>$C$2*60/((HOUR(L60)*60+MINUTE(L60))-(HOUR(K60)*60+MINUTE(K60)))</f>
        <v>#DIV/0!</v>
      </c>
      <c r="P60" s="44"/>
      <c r="Q60" s="38" t="e">
        <f>(C60+D60)/2</f>
        <v>#N/A</v>
      </c>
      <c r="R60" s="38">
        <f>IF(((HOUR(L60)*60+MINUTE(L60))-(HOUR(K60)*60+MINUTE(K60)))&lt;INT($C$2*60/$C$3),0,(O60*2-$C$4)*100/(Q60))</f>
        <v>0</v>
      </c>
      <c r="S60" s="45">
        <f>IF(E60="X",0,R60)</f>
        <v>0</v>
      </c>
    </row>
    <row r="61" spans="1:19" ht="15.75" hidden="1">
      <c r="A61" s="10">
        <f aca="true" t="shared" si="23" ref="A61:A70">S61</f>
        <v>0</v>
      </c>
      <c r="B61" s="10">
        <f aca="true" t="shared" si="24" ref="B61:B70">H61</f>
        <v>0</v>
      </c>
      <c r="C61" s="9" t="e">
        <f>VLOOKUP(B61,BPM!$A$2:$C$500,2,0)</f>
        <v>#N/A</v>
      </c>
      <c r="D61" s="9" t="e">
        <f>VLOOKUP(B61,BPM!$A$2:$C$500,3,0)</f>
        <v>#N/A</v>
      </c>
      <c r="E61" s="1"/>
      <c r="G61" s="26"/>
      <c r="H61" s="27"/>
      <c r="I61" s="28"/>
      <c r="J61" s="28"/>
      <c r="K61" s="39"/>
      <c r="L61" s="39"/>
      <c r="M61" s="39"/>
      <c r="N61" s="44">
        <f aca="true" t="shared" si="25" ref="N61:N70">IF((HOUR(M61)*60+MINUTE(M61))-(HOUR(L61)*60+MINUTE(L61))&lt;3,3,(HOUR(M61)*60+MINUTE(M61))-(HOUR(L61)*60+MINUTE(L61)))</f>
        <v>3</v>
      </c>
      <c r="O61" s="44" t="e">
        <f aca="true" t="shared" si="26" ref="O61:O70">$C$2*60/((HOUR(L61)*60+MINUTE(L61))-(HOUR(K61)*60+MINUTE(K61)))</f>
        <v>#DIV/0!</v>
      </c>
      <c r="P61" s="44"/>
      <c r="Q61" s="38" t="e">
        <f aca="true" t="shared" si="27" ref="Q61:Q70">(C61+D61)/2</f>
        <v>#N/A</v>
      </c>
      <c r="R61" s="38">
        <f aca="true" t="shared" si="28" ref="R61:R70">IF(((HOUR(L61)*60+MINUTE(L61))-(HOUR(K61)*60+MINUTE(K61)))&lt;INT($C$2*60/$C$3),0,(O61*2-$C$4)*100/(Q61))</f>
        <v>0</v>
      </c>
      <c r="S61" s="45">
        <f aca="true" t="shared" si="29" ref="S61:S70">IF(E61="X",0,R61)</f>
        <v>0</v>
      </c>
    </row>
    <row r="62" spans="1:19" ht="15.75" hidden="1">
      <c r="A62" s="10">
        <f t="shared" si="23"/>
        <v>0</v>
      </c>
      <c r="B62" s="10">
        <f t="shared" si="24"/>
        <v>0</v>
      </c>
      <c r="C62" s="9" t="e">
        <f>VLOOKUP(B62,BPM!$A$2:$C$500,2,0)</f>
        <v>#N/A</v>
      </c>
      <c r="D62" s="9" t="e">
        <f>VLOOKUP(B62,BPM!$A$2:$C$500,3,0)</f>
        <v>#N/A</v>
      </c>
      <c r="E62" s="1"/>
      <c r="G62" s="26"/>
      <c r="H62" s="27"/>
      <c r="I62" s="28"/>
      <c r="J62" s="28"/>
      <c r="K62" s="39"/>
      <c r="L62" s="39"/>
      <c r="M62" s="39"/>
      <c r="N62" s="44">
        <f t="shared" si="25"/>
        <v>3</v>
      </c>
      <c r="O62" s="44" t="e">
        <f t="shared" si="26"/>
        <v>#DIV/0!</v>
      </c>
      <c r="P62" s="44"/>
      <c r="Q62" s="38" t="e">
        <f t="shared" si="27"/>
        <v>#N/A</v>
      </c>
      <c r="R62" s="38">
        <f t="shared" si="28"/>
        <v>0</v>
      </c>
      <c r="S62" s="45">
        <f t="shared" si="29"/>
        <v>0</v>
      </c>
    </row>
    <row r="63" spans="1:19" ht="15.75" hidden="1">
      <c r="A63" s="10">
        <f t="shared" si="23"/>
        <v>0</v>
      </c>
      <c r="B63" s="10">
        <f t="shared" si="24"/>
        <v>0</v>
      </c>
      <c r="C63" s="9" t="e">
        <f>VLOOKUP(B63,BPM!$A$2:$C$500,2,0)</f>
        <v>#N/A</v>
      </c>
      <c r="D63" s="9" t="e">
        <f>VLOOKUP(B63,BPM!$A$2:$C$500,3,0)</f>
        <v>#N/A</v>
      </c>
      <c r="E63" s="1"/>
      <c r="G63" s="26"/>
      <c r="H63" s="27"/>
      <c r="I63" s="28"/>
      <c r="J63" s="28"/>
      <c r="K63" s="39"/>
      <c r="L63" s="39"/>
      <c r="M63" s="39"/>
      <c r="N63" s="44">
        <f t="shared" si="25"/>
        <v>3</v>
      </c>
      <c r="O63" s="44" t="e">
        <f t="shared" si="26"/>
        <v>#DIV/0!</v>
      </c>
      <c r="P63" s="44"/>
      <c r="Q63" s="38" t="e">
        <f t="shared" si="27"/>
        <v>#N/A</v>
      </c>
      <c r="R63" s="38">
        <f t="shared" si="28"/>
        <v>0</v>
      </c>
      <c r="S63" s="45">
        <f t="shared" si="29"/>
        <v>0</v>
      </c>
    </row>
    <row r="64" spans="1:19" ht="15.75" hidden="1">
      <c r="A64" s="10">
        <f t="shared" si="23"/>
        <v>0</v>
      </c>
      <c r="B64" s="10">
        <f t="shared" si="24"/>
        <v>0</v>
      </c>
      <c r="C64" s="9" t="e">
        <f>VLOOKUP(B64,BPM!$A$2:$C$500,2,0)</f>
        <v>#N/A</v>
      </c>
      <c r="D64" s="9" t="e">
        <f>VLOOKUP(B64,BPM!$A$2:$C$500,3,0)</f>
        <v>#N/A</v>
      </c>
      <c r="E64" s="1"/>
      <c r="G64" s="26"/>
      <c r="H64" s="27"/>
      <c r="I64" s="28"/>
      <c r="J64" s="28"/>
      <c r="K64" s="39"/>
      <c r="L64" s="39"/>
      <c r="M64" s="39"/>
      <c r="N64" s="44">
        <f t="shared" si="25"/>
        <v>3</v>
      </c>
      <c r="O64" s="44" t="e">
        <f t="shared" si="26"/>
        <v>#DIV/0!</v>
      </c>
      <c r="P64" s="44"/>
      <c r="Q64" s="38" t="e">
        <f t="shared" si="27"/>
        <v>#N/A</v>
      </c>
      <c r="R64" s="38">
        <f t="shared" si="28"/>
        <v>0</v>
      </c>
      <c r="S64" s="45">
        <f t="shared" si="29"/>
        <v>0</v>
      </c>
    </row>
    <row r="65" spans="1:19" ht="15.75" hidden="1">
      <c r="A65" s="10">
        <f t="shared" si="23"/>
        <v>0</v>
      </c>
      <c r="B65" s="10">
        <f t="shared" si="24"/>
        <v>0</v>
      </c>
      <c r="C65" s="9" t="e">
        <f>VLOOKUP(B65,BPM!$A$2:$C$500,2,0)</f>
        <v>#N/A</v>
      </c>
      <c r="D65" s="9" t="e">
        <f>VLOOKUP(B65,BPM!$A$2:$C$500,3,0)</f>
        <v>#N/A</v>
      </c>
      <c r="E65" s="1"/>
      <c r="G65" s="26"/>
      <c r="H65" s="27"/>
      <c r="I65" s="28"/>
      <c r="J65" s="28"/>
      <c r="K65" s="39"/>
      <c r="L65" s="39"/>
      <c r="M65" s="39"/>
      <c r="N65" s="44">
        <f t="shared" si="25"/>
        <v>3</v>
      </c>
      <c r="O65" s="44" t="e">
        <f t="shared" si="26"/>
        <v>#DIV/0!</v>
      </c>
      <c r="P65" s="44"/>
      <c r="Q65" s="38" t="e">
        <f t="shared" si="27"/>
        <v>#N/A</v>
      </c>
      <c r="R65" s="38">
        <f t="shared" si="28"/>
        <v>0</v>
      </c>
      <c r="S65" s="45">
        <f t="shared" si="29"/>
        <v>0</v>
      </c>
    </row>
    <row r="66" spans="1:19" ht="15.75" hidden="1">
      <c r="A66" s="10">
        <f t="shared" si="23"/>
        <v>0</v>
      </c>
      <c r="B66" s="10">
        <f t="shared" si="24"/>
        <v>0</v>
      </c>
      <c r="C66" s="9" t="e">
        <f>VLOOKUP(B66,BPM!$A$2:$C$500,2,0)</f>
        <v>#N/A</v>
      </c>
      <c r="D66" s="9" t="e">
        <f>VLOOKUP(B66,BPM!$A$2:$C$500,3,0)</f>
        <v>#N/A</v>
      </c>
      <c r="E66" s="1"/>
      <c r="G66" s="26"/>
      <c r="H66" s="27"/>
      <c r="I66" s="28"/>
      <c r="J66" s="28"/>
      <c r="K66" s="39"/>
      <c r="L66" s="39"/>
      <c r="M66" s="39"/>
      <c r="N66" s="44">
        <f t="shared" si="25"/>
        <v>3</v>
      </c>
      <c r="O66" s="44" t="e">
        <f t="shared" si="26"/>
        <v>#DIV/0!</v>
      </c>
      <c r="P66" s="44"/>
      <c r="Q66" s="38" t="e">
        <f t="shared" si="27"/>
        <v>#N/A</v>
      </c>
      <c r="R66" s="38">
        <f t="shared" si="28"/>
        <v>0</v>
      </c>
      <c r="S66" s="45">
        <f t="shared" si="29"/>
        <v>0</v>
      </c>
    </row>
    <row r="67" spans="1:19" ht="15.75" hidden="1">
      <c r="A67" s="10">
        <f t="shared" si="23"/>
        <v>0</v>
      </c>
      <c r="B67" s="10">
        <f t="shared" si="24"/>
        <v>0</v>
      </c>
      <c r="C67" s="9" t="e">
        <f>VLOOKUP(B67,BPM!$A$2:$C$500,2,0)</f>
        <v>#N/A</v>
      </c>
      <c r="D67" s="9" t="e">
        <f>VLOOKUP(B67,BPM!$A$2:$C$500,3,0)</f>
        <v>#N/A</v>
      </c>
      <c r="E67" s="1"/>
      <c r="G67" s="26"/>
      <c r="H67" s="27"/>
      <c r="I67" s="28"/>
      <c r="J67" s="28"/>
      <c r="K67" s="39"/>
      <c r="L67" s="39"/>
      <c r="M67" s="39"/>
      <c r="N67" s="44">
        <f t="shared" si="25"/>
        <v>3</v>
      </c>
      <c r="O67" s="44" t="e">
        <f t="shared" si="26"/>
        <v>#DIV/0!</v>
      </c>
      <c r="P67" s="44"/>
      <c r="Q67" s="38" t="e">
        <f t="shared" si="27"/>
        <v>#N/A</v>
      </c>
      <c r="R67" s="38">
        <f t="shared" si="28"/>
        <v>0</v>
      </c>
      <c r="S67" s="45">
        <f t="shared" si="29"/>
        <v>0</v>
      </c>
    </row>
    <row r="68" spans="1:19" ht="15.75" hidden="1">
      <c r="A68" s="10">
        <f t="shared" si="23"/>
        <v>0</v>
      </c>
      <c r="B68" s="10">
        <f t="shared" si="24"/>
        <v>0</v>
      </c>
      <c r="C68" s="9" t="e">
        <f>VLOOKUP(B68,BPM!$A$2:$C$500,2,0)</f>
        <v>#N/A</v>
      </c>
      <c r="D68" s="9" t="e">
        <f>VLOOKUP(B68,BPM!$A$2:$C$500,3,0)</f>
        <v>#N/A</v>
      </c>
      <c r="E68" s="1"/>
      <c r="G68" s="26"/>
      <c r="H68" s="27"/>
      <c r="I68" s="28"/>
      <c r="J68" s="28"/>
      <c r="K68" s="39"/>
      <c r="L68" s="39"/>
      <c r="M68" s="39"/>
      <c r="N68" s="44">
        <f t="shared" si="25"/>
        <v>3</v>
      </c>
      <c r="O68" s="44" t="e">
        <f t="shared" si="26"/>
        <v>#DIV/0!</v>
      </c>
      <c r="P68" s="44"/>
      <c r="Q68" s="38" t="e">
        <f t="shared" si="27"/>
        <v>#N/A</v>
      </c>
      <c r="R68" s="38">
        <f t="shared" si="28"/>
        <v>0</v>
      </c>
      <c r="S68" s="45">
        <f t="shared" si="29"/>
        <v>0</v>
      </c>
    </row>
    <row r="69" spans="1:19" ht="15.75" hidden="1">
      <c r="A69" s="10">
        <f t="shared" si="23"/>
        <v>0</v>
      </c>
      <c r="B69" s="10">
        <f t="shared" si="24"/>
        <v>0</v>
      </c>
      <c r="C69" s="9" t="e">
        <f>VLOOKUP(B69,BPM!$A$2:$C$500,2,0)</f>
        <v>#N/A</v>
      </c>
      <c r="D69" s="9" t="e">
        <f>VLOOKUP(B69,BPM!$A$2:$C$500,3,0)</f>
        <v>#N/A</v>
      </c>
      <c r="E69" s="1"/>
      <c r="G69" s="26"/>
      <c r="H69" s="27"/>
      <c r="I69" s="28"/>
      <c r="J69" s="28"/>
      <c r="K69" s="39"/>
      <c r="L69" s="39"/>
      <c r="M69" s="39"/>
      <c r="N69" s="44">
        <f t="shared" si="25"/>
        <v>3</v>
      </c>
      <c r="O69" s="44" t="e">
        <f t="shared" si="26"/>
        <v>#DIV/0!</v>
      </c>
      <c r="P69" s="44"/>
      <c r="Q69" s="38" t="e">
        <f t="shared" si="27"/>
        <v>#N/A</v>
      </c>
      <c r="R69" s="38">
        <f t="shared" si="28"/>
        <v>0</v>
      </c>
      <c r="S69" s="45">
        <f t="shared" si="29"/>
        <v>0</v>
      </c>
    </row>
    <row r="70" spans="1:19" ht="15.75" hidden="1">
      <c r="A70" s="10">
        <f t="shared" si="23"/>
        <v>0</v>
      </c>
      <c r="B70" s="10">
        <f t="shared" si="24"/>
        <v>0</v>
      </c>
      <c r="C70" s="9" t="e">
        <f>VLOOKUP(B70,BPM!$A$2:$C$500,2,0)</f>
        <v>#N/A</v>
      </c>
      <c r="D70" s="9" t="e">
        <f>VLOOKUP(B70,BPM!$A$2:$C$500,3,0)</f>
        <v>#N/A</v>
      </c>
      <c r="E70" s="1"/>
      <c r="G70" s="26"/>
      <c r="H70" s="27"/>
      <c r="I70" s="28"/>
      <c r="J70" s="28"/>
      <c r="K70" s="39"/>
      <c r="L70" s="39"/>
      <c r="M70" s="39"/>
      <c r="N70" s="44">
        <f t="shared" si="25"/>
        <v>3</v>
      </c>
      <c r="O70" s="44" t="e">
        <f t="shared" si="26"/>
        <v>#DIV/0!</v>
      </c>
      <c r="P70" s="44"/>
      <c r="Q70" s="38" t="e">
        <f t="shared" si="27"/>
        <v>#N/A</v>
      </c>
      <c r="R70" s="38">
        <f t="shared" si="28"/>
        <v>0</v>
      </c>
      <c r="S70" s="45">
        <f t="shared" si="29"/>
        <v>0</v>
      </c>
    </row>
    <row r="71" spans="3:19" s="10" customFormat="1" ht="15.75" hidden="1">
      <c r="C71" s="9"/>
      <c r="D71" s="9"/>
      <c r="G71" s="40"/>
      <c r="H71" s="31"/>
      <c r="I71" s="32"/>
      <c r="J71" s="32"/>
      <c r="K71" s="31"/>
      <c r="L71" s="31"/>
      <c r="M71" s="31"/>
      <c r="N71" s="32"/>
      <c r="O71" s="32"/>
      <c r="P71" s="32"/>
      <c r="Q71" s="32"/>
      <c r="R71" s="32"/>
      <c r="S71" s="41"/>
    </row>
    <row r="72" spans="3:19" s="10" customFormat="1" ht="15.75" hidden="1">
      <c r="C72" s="9"/>
      <c r="D72" s="9"/>
      <c r="G72" s="40"/>
      <c r="H72" s="31"/>
      <c r="I72" s="32"/>
      <c r="J72" s="32"/>
      <c r="K72" s="31"/>
      <c r="L72" s="31"/>
      <c r="M72" s="31"/>
      <c r="N72" s="32"/>
      <c r="O72" s="32"/>
      <c r="P72" s="32"/>
      <c r="Q72" s="32"/>
      <c r="R72" s="32"/>
      <c r="S72" s="41"/>
    </row>
    <row r="73" spans="3:19" s="10" customFormat="1" ht="21" hidden="1">
      <c r="C73" s="9"/>
      <c r="D73" s="9"/>
      <c r="G73" s="40"/>
      <c r="H73" s="31"/>
      <c r="I73" s="36" t="s">
        <v>66</v>
      </c>
      <c r="J73" s="32"/>
      <c r="K73" s="31"/>
      <c r="L73" s="31"/>
      <c r="M73" s="31"/>
      <c r="N73" s="32"/>
      <c r="O73" s="32"/>
      <c r="P73" s="32"/>
      <c r="Q73" s="32"/>
      <c r="R73" s="32"/>
      <c r="S73" s="41"/>
    </row>
    <row r="74" spans="2:19" ht="15.75" hidden="1">
      <c r="B74" s="10" t="s">
        <v>4</v>
      </c>
      <c r="C74" s="9" t="s">
        <v>5</v>
      </c>
      <c r="D74" s="9" t="s">
        <v>6</v>
      </c>
      <c r="E74" t="s">
        <v>18</v>
      </c>
      <c r="G74" s="26" t="s">
        <v>9</v>
      </c>
      <c r="H74" s="37" t="s">
        <v>10</v>
      </c>
      <c r="I74" s="38" t="s">
        <v>11</v>
      </c>
      <c r="J74" s="38" t="s">
        <v>12</v>
      </c>
      <c r="K74" s="37" t="s">
        <v>13</v>
      </c>
      <c r="L74" s="37" t="s">
        <v>14</v>
      </c>
      <c r="M74" s="37" t="s">
        <v>16</v>
      </c>
      <c r="N74" s="38" t="s">
        <v>19</v>
      </c>
      <c r="O74" s="38" t="s">
        <v>20</v>
      </c>
      <c r="P74" s="38"/>
      <c r="Q74" s="38" t="s">
        <v>21</v>
      </c>
      <c r="R74" s="38" t="s">
        <v>28</v>
      </c>
      <c r="S74" s="43" t="s">
        <v>27</v>
      </c>
    </row>
    <row r="75" spans="1:19" ht="15.75" hidden="1">
      <c r="A75" s="10">
        <f aca="true" t="shared" si="30" ref="A75:A90">S75</f>
        <v>0</v>
      </c>
      <c r="B75" s="10">
        <f aca="true" t="shared" si="31" ref="B75:B90">H75</f>
        <v>0</v>
      </c>
      <c r="C75" s="9" t="e">
        <f>VLOOKUP(B75,BPM!$A$2:$C$500,2,0)</f>
        <v>#N/A</v>
      </c>
      <c r="D75" s="9" t="e">
        <f>VLOOKUP(B75,BPM!$A$2:$C$500,3,0)</f>
        <v>#N/A</v>
      </c>
      <c r="E75" s="1"/>
      <c r="G75" s="26"/>
      <c r="H75" s="27"/>
      <c r="I75" s="28"/>
      <c r="J75" s="28"/>
      <c r="K75" s="39"/>
      <c r="L75" s="39"/>
      <c r="M75" s="39"/>
      <c r="N75" s="44">
        <f aca="true" t="shared" si="32" ref="N75:N90">IF((HOUR(M75)*60+MINUTE(M75))-(HOUR(L75)*60+MINUTE(L75))&lt;3,3,(HOUR(M75)*60+MINUTE(M75))-(HOUR(L75)*60+MINUTE(L75)))</f>
        <v>3</v>
      </c>
      <c r="O75" s="44" t="e">
        <f aca="true" t="shared" si="33" ref="O75:O90">$C$2*60/((HOUR(L75)*60+MINUTE(L75))-(HOUR(K75)*60+MINUTE(K75)))</f>
        <v>#DIV/0!</v>
      </c>
      <c r="P75" s="44"/>
      <c r="Q75" s="38" t="e">
        <f aca="true" t="shared" si="34" ref="Q75:Q90">(C75+D75)/2</f>
        <v>#N/A</v>
      </c>
      <c r="R75" s="38">
        <f aca="true" t="shared" si="35" ref="R75:R90">IF(((HOUR(L75)*60+MINUTE(L75))-(HOUR(K75)*60+MINUTE(K75)))&lt;INT($C$2*60/$C$3),0,(O75*2-$C$4)*100/(Q75))</f>
        <v>0</v>
      </c>
      <c r="S75" s="45">
        <f aca="true" t="shared" si="36" ref="S75:S90">IF(E75="X",0,R75)</f>
        <v>0</v>
      </c>
    </row>
    <row r="76" spans="1:19" ht="15.75" hidden="1">
      <c r="A76" s="10">
        <f t="shared" si="30"/>
        <v>0</v>
      </c>
      <c r="B76" s="10">
        <f t="shared" si="31"/>
        <v>0</v>
      </c>
      <c r="C76" s="9" t="e">
        <f>VLOOKUP(B76,BPM!$A$2:$C$500,2,0)</f>
        <v>#N/A</v>
      </c>
      <c r="D76" s="9" t="e">
        <f>VLOOKUP(B76,BPM!$A$2:$C$500,3,0)</f>
        <v>#N/A</v>
      </c>
      <c r="E76" s="1"/>
      <c r="G76" s="26"/>
      <c r="H76" s="27"/>
      <c r="I76" s="28"/>
      <c r="J76" s="28"/>
      <c r="K76" s="39"/>
      <c r="L76" s="39"/>
      <c r="M76" s="39"/>
      <c r="N76" s="44">
        <f t="shared" si="32"/>
        <v>3</v>
      </c>
      <c r="O76" s="44" t="e">
        <f t="shared" si="33"/>
        <v>#DIV/0!</v>
      </c>
      <c r="P76" s="44"/>
      <c r="Q76" s="38" t="e">
        <f t="shared" si="34"/>
        <v>#N/A</v>
      </c>
      <c r="R76" s="38">
        <f t="shared" si="35"/>
        <v>0</v>
      </c>
      <c r="S76" s="45">
        <f t="shared" si="36"/>
        <v>0</v>
      </c>
    </row>
    <row r="77" spans="1:19" ht="15.75" hidden="1">
      <c r="A77" s="10">
        <f t="shared" si="30"/>
        <v>0</v>
      </c>
      <c r="B77" s="10">
        <f t="shared" si="31"/>
        <v>0</v>
      </c>
      <c r="C77" s="9" t="e">
        <f>VLOOKUP(B77,BPM!$A$2:$C$500,2,0)</f>
        <v>#N/A</v>
      </c>
      <c r="D77" s="9" t="e">
        <f>VLOOKUP(B77,BPM!$A$2:$C$500,3,0)</f>
        <v>#N/A</v>
      </c>
      <c r="E77" s="1"/>
      <c r="G77" s="26"/>
      <c r="H77" s="27"/>
      <c r="I77" s="28"/>
      <c r="J77" s="28"/>
      <c r="K77" s="39"/>
      <c r="L77" s="39"/>
      <c r="M77" s="39"/>
      <c r="N77" s="44">
        <f t="shared" si="32"/>
        <v>3</v>
      </c>
      <c r="O77" s="44" t="e">
        <f t="shared" si="33"/>
        <v>#DIV/0!</v>
      </c>
      <c r="P77" s="44"/>
      <c r="Q77" s="38" t="e">
        <f t="shared" si="34"/>
        <v>#N/A</v>
      </c>
      <c r="R77" s="38">
        <f t="shared" si="35"/>
        <v>0</v>
      </c>
      <c r="S77" s="45">
        <f t="shared" si="36"/>
        <v>0</v>
      </c>
    </row>
    <row r="78" spans="1:19" ht="15.75" hidden="1">
      <c r="A78" s="10">
        <f t="shared" si="30"/>
        <v>0</v>
      </c>
      <c r="B78" s="10">
        <f t="shared" si="31"/>
        <v>0</v>
      </c>
      <c r="C78" s="9" t="e">
        <f>VLOOKUP(B78,BPM!$A$2:$C$500,2,0)</f>
        <v>#N/A</v>
      </c>
      <c r="D78" s="9" t="e">
        <f>VLOOKUP(B78,BPM!$A$2:$C$500,3,0)</f>
        <v>#N/A</v>
      </c>
      <c r="E78" s="1"/>
      <c r="G78" s="26"/>
      <c r="H78" s="27"/>
      <c r="I78" s="28"/>
      <c r="J78" s="28"/>
      <c r="K78" s="39"/>
      <c r="L78" s="39"/>
      <c r="M78" s="39"/>
      <c r="N78" s="44">
        <f t="shared" si="32"/>
        <v>3</v>
      </c>
      <c r="O78" s="44" t="e">
        <f t="shared" si="33"/>
        <v>#DIV/0!</v>
      </c>
      <c r="P78" s="44"/>
      <c r="Q78" s="38" t="e">
        <f t="shared" si="34"/>
        <v>#N/A</v>
      </c>
      <c r="R78" s="38">
        <f t="shared" si="35"/>
        <v>0</v>
      </c>
      <c r="S78" s="45">
        <f t="shared" si="36"/>
        <v>0</v>
      </c>
    </row>
    <row r="79" spans="1:19" ht="15.75" hidden="1">
      <c r="A79" s="10">
        <f t="shared" si="30"/>
        <v>0</v>
      </c>
      <c r="B79" s="10">
        <f t="shared" si="31"/>
        <v>0</v>
      </c>
      <c r="C79" s="9" t="e">
        <f>VLOOKUP(B79,BPM!$A$2:$C$500,2,0)</f>
        <v>#N/A</v>
      </c>
      <c r="D79" s="9" t="e">
        <f>VLOOKUP(B79,BPM!$A$2:$C$500,3,0)</f>
        <v>#N/A</v>
      </c>
      <c r="E79" s="1"/>
      <c r="G79" s="26"/>
      <c r="H79" s="27"/>
      <c r="I79" s="28"/>
      <c r="J79" s="28"/>
      <c r="K79" s="39"/>
      <c r="L79" s="39"/>
      <c r="M79" s="39"/>
      <c r="N79" s="44">
        <f t="shared" si="32"/>
        <v>3</v>
      </c>
      <c r="O79" s="44" t="e">
        <f t="shared" si="33"/>
        <v>#DIV/0!</v>
      </c>
      <c r="P79" s="44"/>
      <c r="Q79" s="38" t="e">
        <f t="shared" si="34"/>
        <v>#N/A</v>
      </c>
      <c r="R79" s="38">
        <f t="shared" si="35"/>
        <v>0</v>
      </c>
      <c r="S79" s="45">
        <f t="shared" si="36"/>
        <v>0</v>
      </c>
    </row>
    <row r="80" spans="1:19" ht="15.75" hidden="1">
      <c r="A80" s="10">
        <f t="shared" si="30"/>
        <v>0</v>
      </c>
      <c r="B80" s="10">
        <f t="shared" si="31"/>
        <v>0</v>
      </c>
      <c r="C80" s="9" t="e">
        <f>VLOOKUP(B80,BPM!$A$2:$C$500,2,0)</f>
        <v>#N/A</v>
      </c>
      <c r="D80" s="9" t="e">
        <f>VLOOKUP(B80,BPM!$A$2:$C$500,3,0)</f>
        <v>#N/A</v>
      </c>
      <c r="E80" s="1"/>
      <c r="G80" s="26"/>
      <c r="H80" s="27"/>
      <c r="I80" s="28"/>
      <c r="J80" s="28"/>
      <c r="K80" s="39"/>
      <c r="L80" s="39"/>
      <c r="M80" s="39"/>
      <c r="N80" s="44">
        <f t="shared" si="32"/>
        <v>3</v>
      </c>
      <c r="O80" s="44" t="e">
        <f t="shared" si="33"/>
        <v>#DIV/0!</v>
      </c>
      <c r="P80" s="44"/>
      <c r="Q80" s="38" t="e">
        <f t="shared" si="34"/>
        <v>#N/A</v>
      </c>
      <c r="R80" s="38">
        <f t="shared" si="35"/>
        <v>0</v>
      </c>
      <c r="S80" s="45">
        <f t="shared" si="36"/>
        <v>0</v>
      </c>
    </row>
    <row r="81" spans="1:19" ht="15.75" hidden="1">
      <c r="A81" s="10">
        <f t="shared" si="30"/>
        <v>0</v>
      </c>
      <c r="B81" s="10">
        <f t="shared" si="31"/>
        <v>0</v>
      </c>
      <c r="C81" s="9" t="e">
        <f>VLOOKUP(B81,BPM!$A$2:$C$500,2,0)</f>
        <v>#N/A</v>
      </c>
      <c r="D81" s="9" t="e">
        <f>VLOOKUP(B81,BPM!$A$2:$C$500,3,0)</f>
        <v>#N/A</v>
      </c>
      <c r="E81" s="1"/>
      <c r="G81" s="26"/>
      <c r="H81" s="28"/>
      <c r="I81" s="28"/>
      <c r="J81" s="28"/>
      <c r="K81" s="29"/>
      <c r="L81" s="29"/>
      <c r="M81" s="29"/>
      <c r="N81" s="44">
        <f t="shared" si="32"/>
        <v>3</v>
      </c>
      <c r="O81" s="44" t="e">
        <f t="shared" si="33"/>
        <v>#DIV/0!</v>
      </c>
      <c r="P81" s="44"/>
      <c r="Q81" s="38" t="e">
        <f t="shared" si="34"/>
        <v>#N/A</v>
      </c>
      <c r="R81" s="38">
        <f t="shared" si="35"/>
        <v>0</v>
      </c>
      <c r="S81" s="45">
        <f t="shared" si="36"/>
        <v>0</v>
      </c>
    </row>
    <row r="82" spans="1:19" ht="15.75" hidden="1">
      <c r="A82" s="10">
        <f t="shared" si="30"/>
        <v>0</v>
      </c>
      <c r="B82" s="10">
        <f t="shared" si="31"/>
        <v>0</v>
      </c>
      <c r="C82" s="9" t="e">
        <f>VLOOKUP(B82,BPM!$A$2:$C$500,2,0)</f>
        <v>#N/A</v>
      </c>
      <c r="D82" s="9" t="e">
        <f>VLOOKUP(B82,BPM!$A$2:$C$500,3,0)</f>
        <v>#N/A</v>
      </c>
      <c r="E82" s="1"/>
      <c r="G82" s="26"/>
      <c r="H82" s="27"/>
      <c r="I82" s="28"/>
      <c r="J82" s="28"/>
      <c r="K82" s="39"/>
      <c r="L82" s="39"/>
      <c r="M82" s="39"/>
      <c r="N82" s="44">
        <f t="shared" si="32"/>
        <v>3</v>
      </c>
      <c r="O82" s="44" t="e">
        <f t="shared" si="33"/>
        <v>#DIV/0!</v>
      </c>
      <c r="P82" s="44"/>
      <c r="Q82" s="38" t="e">
        <f t="shared" si="34"/>
        <v>#N/A</v>
      </c>
      <c r="R82" s="38">
        <f t="shared" si="35"/>
        <v>0</v>
      </c>
      <c r="S82" s="45">
        <f t="shared" si="36"/>
        <v>0</v>
      </c>
    </row>
    <row r="83" spans="1:19" ht="15.75" hidden="1">
      <c r="A83" s="10">
        <f t="shared" si="30"/>
        <v>0</v>
      </c>
      <c r="B83" s="10">
        <f t="shared" si="31"/>
        <v>0</v>
      </c>
      <c r="C83" s="9" t="e">
        <f>VLOOKUP(B83,BPM!$A$2:$C$500,2,0)</f>
        <v>#N/A</v>
      </c>
      <c r="D83" s="9" t="e">
        <f>VLOOKUP(B83,BPM!$A$2:$C$500,3,0)</f>
        <v>#N/A</v>
      </c>
      <c r="E83" s="1"/>
      <c r="G83" s="26"/>
      <c r="H83" s="28"/>
      <c r="I83" s="28"/>
      <c r="J83" s="28"/>
      <c r="K83" s="29"/>
      <c r="L83" s="29"/>
      <c r="M83" s="29"/>
      <c r="N83" s="44">
        <f t="shared" si="32"/>
        <v>3</v>
      </c>
      <c r="O83" s="44" t="e">
        <f t="shared" si="33"/>
        <v>#DIV/0!</v>
      </c>
      <c r="P83" s="44"/>
      <c r="Q83" s="38" t="e">
        <f t="shared" si="34"/>
        <v>#N/A</v>
      </c>
      <c r="R83" s="38">
        <f t="shared" si="35"/>
        <v>0</v>
      </c>
      <c r="S83" s="45">
        <f t="shared" si="36"/>
        <v>0</v>
      </c>
    </row>
    <row r="84" spans="1:19" ht="15.75" hidden="1">
      <c r="A84" s="10">
        <f t="shared" si="30"/>
        <v>0</v>
      </c>
      <c r="B84" s="10">
        <f t="shared" si="31"/>
        <v>0</v>
      </c>
      <c r="C84" s="9" t="e">
        <f>VLOOKUP(B84,BPM!$A$2:$C$500,2,0)</f>
        <v>#N/A</v>
      </c>
      <c r="D84" s="9" t="e">
        <f>VLOOKUP(B84,BPM!$A$2:$C$500,3,0)</f>
        <v>#N/A</v>
      </c>
      <c r="E84" s="1"/>
      <c r="G84" s="26"/>
      <c r="H84" s="27"/>
      <c r="I84" s="28"/>
      <c r="J84" s="28"/>
      <c r="K84" s="39"/>
      <c r="L84" s="39"/>
      <c r="M84" s="39"/>
      <c r="N84" s="44">
        <f t="shared" si="32"/>
        <v>3</v>
      </c>
      <c r="O84" s="44" t="e">
        <f t="shared" si="33"/>
        <v>#DIV/0!</v>
      </c>
      <c r="P84" s="44"/>
      <c r="Q84" s="38" t="e">
        <f t="shared" si="34"/>
        <v>#N/A</v>
      </c>
      <c r="R84" s="38">
        <f t="shared" si="35"/>
        <v>0</v>
      </c>
      <c r="S84" s="45">
        <f t="shared" si="36"/>
        <v>0</v>
      </c>
    </row>
    <row r="85" spans="1:19" ht="15.75" hidden="1">
      <c r="A85" s="10">
        <f t="shared" si="30"/>
        <v>0</v>
      </c>
      <c r="B85" s="10">
        <f t="shared" si="31"/>
        <v>0</v>
      </c>
      <c r="C85" s="9" t="e">
        <f>VLOOKUP(B85,BPM!$A$2:$C$500,2,0)</f>
        <v>#N/A</v>
      </c>
      <c r="D85" s="9" t="e">
        <f>VLOOKUP(B85,BPM!$A$2:$C$500,3,0)</f>
        <v>#N/A</v>
      </c>
      <c r="E85" s="1"/>
      <c r="G85" s="26"/>
      <c r="H85" s="28"/>
      <c r="I85" s="28"/>
      <c r="J85" s="28"/>
      <c r="K85" s="29"/>
      <c r="L85" s="29"/>
      <c r="M85" s="29"/>
      <c r="N85" s="44">
        <f t="shared" si="32"/>
        <v>3</v>
      </c>
      <c r="O85" s="44" t="e">
        <f t="shared" si="33"/>
        <v>#DIV/0!</v>
      </c>
      <c r="P85" s="44"/>
      <c r="Q85" s="38" t="e">
        <f t="shared" si="34"/>
        <v>#N/A</v>
      </c>
      <c r="R85" s="38">
        <f t="shared" si="35"/>
        <v>0</v>
      </c>
      <c r="S85" s="45">
        <f t="shared" si="36"/>
        <v>0</v>
      </c>
    </row>
    <row r="86" spans="1:19" ht="15.75" hidden="1">
      <c r="A86" s="10">
        <f t="shared" si="30"/>
        <v>0</v>
      </c>
      <c r="B86" s="10">
        <f t="shared" si="31"/>
        <v>0</v>
      </c>
      <c r="C86" s="9" t="e">
        <f>VLOOKUP(B86,BPM!$A$2:$C$500,2,0)</f>
        <v>#N/A</v>
      </c>
      <c r="D86" s="9" t="e">
        <f>VLOOKUP(B86,BPM!$A$2:$C$500,3,0)</f>
        <v>#N/A</v>
      </c>
      <c r="E86" s="1"/>
      <c r="G86" s="26"/>
      <c r="H86" s="27"/>
      <c r="I86" s="28"/>
      <c r="J86" s="28"/>
      <c r="K86" s="39"/>
      <c r="L86" s="39"/>
      <c r="M86" s="39"/>
      <c r="N86" s="44">
        <f t="shared" si="32"/>
        <v>3</v>
      </c>
      <c r="O86" s="44" t="e">
        <f t="shared" si="33"/>
        <v>#DIV/0!</v>
      </c>
      <c r="P86" s="44"/>
      <c r="Q86" s="38" t="e">
        <f t="shared" si="34"/>
        <v>#N/A</v>
      </c>
      <c r="R86" s="38">
        <f t="shared" si="35"/>
        <v>0</v>
      </c>
      <c r="S86" s="45">
        <f t="shared" si="36"/>
        <v>0</v>
      </c>
    </row>
    <row r="87" spans="1:19" ht="15.75" hidden="1">
      <c r="A87" s="10">
        <f t="shared" si="30"/>
        <v>0</v>
      </c>
      <c r="B87" s="10">
        <f t="shared" si="31"/>
        <v>0</v>
      </c>
      <c r="C87" s="9" t="e">
        <f>VLOOKUP(B87,BPM!$A$2:$C$500,2,0)</f>
        <v>#N/A</v>
      </c>
      <c r="D87" s="9" t="e">
        <f>VLOOKUP(B87,BPM!$A$2:$C$500,3,0)</f>
        <v>#N/A</v>
      </c>
      <c r="E87" s="1"/>
      <c r="G87" s="26"/>
      <c r="H87" s="27"/>
      <c r="I87" s="28"/>
      <c r="J87" s="28"/>
      <c r="K87" s="39"/>
      <c r="L87" s="39"/>
      <c r="M87" s="39"/>
      <c r="N87" s="44">
        <f t="shared" si="32"/>
        <v>3</v>
      </c>
      <c r="O87" s="44" t="e">
        <f t="shared" si="33"/>
        <v>#DIV/0!</v>
      </c>
      <c r="P87" s="44"/>
      <c r="Q87" s="38" t="e">
        <f t="shared" si="34"/>
        <v>#N/A</v>
      </c>
      <c r="R87" s="38">
        <f t="shared" si="35"/>
        <v>0</v>
      </c>
      <c r="S87" s="45">
        <f t="shared" si="36"/>
        <v>0</v>
      </c>
    </row>
    <row r="88" spans="1:19" ht="15.75" hidden="1">
      <c r="A88" s="10">
        <f t="shared" si="30"/>
        <v>0</v>
      </c>
      <c r="B88" s="10">
        <f t="shared" si="31"/>
        <v>0</v>
      </c>
      <c r="C88" s="9" t="e">
        <f>VLOOKUP(B88,BPM!$A$2:$C$500,2,0)</f>
        <v>#N/A</v>
      </c>
      <c r="D88" s="9" t="e">
        <f>VLOOKUP(B88,BPM!$A$2:$C$500,3,0)</f>
        <v>#N/A</v>
      </c>
      <c r="E88" s="1"/>
      <c r="G88" s="26"/>
      <c r="H88" s="27"/>
      <c r="I88" s="28"/>
      <c r="J88" s="28"/>
      <c r="K88" s="39"/>
      <c r="L88" s="39"/>
      <c r="M88" s="39"/>
      <c r="N88" s="44">
        <f t="shared" si="32"/>
        <v>3</v>
      </c>
      <c r="O88" s="44" t="e">
        <f t="shared" si="33"/>
        <v>#DIV/0!</v>
      </c>
      <c r="P88" s="44"/>
      <c r="Q88" s="38" t="e">
        <f t="shared" si="34"/>
        <v>#N/A</v>
      </c>
      <c r="R88" s="38">
        <f t="shared" si="35"/>
        <v>0</v>
      </c>
      <c r="S88" s="45">
        <f t="shared" si="36"/>
        <v>0</v>
      </c>
    </row>
    <row r="89" spans="1:19" ht="15.75" hidden="1">
      <c r="A89" s="10">
        <f t="shared" si="30"/>
        <v>0</v>
      </c>
      <c r="B89" s="10">
        <f t="shared" si="31"/>
        <v>0</v>
      </c>
      <c r="C89" s="9" t="e">
        <f>VLOOKUP(B89,BPM!$A$2:$C$500,2,0)</f>
        <v>#N/A</v>
      </c>
      <c r="D89" s="9" t="e">
        <f>VLOOKUP(B89,BPM!$A$2:$C$500,3,0)</f>
        <v>#N/A</v>
      </c>
      <c r="E89" s="1"/>
      <c r="G89" s="26"/>
      <c r="H89" s="27"/>
      <c r="I89" s="28"/>
      <c r="J89" s="28"/>
      <c r="K89" s="39"/>
      <c r="L89" s="39"/>
      <c r="M89" s="39"/>
      <c r="N89" s="44">
        <f t="shared" si="32"/>
        <v>3</v>
      </c>
      <c r="O89" s="44" t="e">
        <f t="shared" si="33"/>
        <v>#DIV/0!</v>
      </c>
      <c r="P89" s="44"/>
      <c r="Q89" s="38" t="e">
        <f t="shared" si="34"/>
        <v>#N/A</v>
      </c>
      <c r="R89" s="38">
        <f t="shared" si="35"/>
        <v>0</v>
      </c>
      <c r="S89" s="45">
        <f t="shared" si="36"/>
        <v>0</v>
      </c>
    </row>
    <row r="90" spans="1:19" ht="15.75" hidden="1">
      <c r="A90" s="10">
        <f t="shared" si="30"/>
        <v>0</v>
      </c>
      <c r="B90" s="10">
        <f t="shared" si="31"/>
        <v>0</v>
      </c>
      <c r="C90" s="9" t="e">
        <f>VLOOKUP(B90,BPM!$A$2:$C$500,2,0)</f>
        <v>#N/A</v>
      </c>
      <c r="D90" s="9" t="e">
        <f>VLOOKUP(B90,BPM!$A$2:$C$500,3,0)</f>
        <v>#N/A</v>
      </c>
      <c r="E90" s="1"/>
      <c r="G90" s="26"/>
      <c r="H90" s="27"/>
      <c r="I90" s="28"/>
      <c r="J90" s="28"/>
      <c r="K90" s="39"/>
      <c r="L90" s="39"/>
      <c r="M90" s="39"/>
      <c r="N90" s="44">
        <f t="shared" si="32"/>
        <v>3</v>
      </c>
      <c r="O90" s="44" t="e">
        <f t="shared" si="33"/>
        <v>#DIV/0!</v>
      </c>
      <c r="P90" s="44"/>
      <c r="Q90" s="38" t="e">
        <f t="shared" si="34"/>
        <v>#N/A</v>
      </c>
      <c r="R90" s="38">
        <f t="shared" si="35"/>
        <v>0</v>
      </c>
      <c r="S90" s="45">
        <f t="shared" si="36"/>
        <v>0</v>
      </c>
    </row>
    <row r="91" spans="3:19" s="10" customFormat="1" ht="15" hidden="1">
      <c r="C91" s="9"/>
      <c r="D91" s="9"/>
      <c r="G91" s="31"/>
      <c r="H91" s="31"/>
      <c r="I91" s="32"/>
      <c r="J91" s="32"/>
      <c r="K91" s="31"/>
      <c r="L91" s="31"/>
      <c r="M91" s="31"/>
      <c r="N91" s="32"/>
      <c r="O91" s="32"/>
      <c r="P91" s="32"/>
      <c r="Q91" s="32"/>
      <c r="R91" s="32"/>
      <c r="S91" s="41"/>
    </row>
    <row r="92" spans="3:19" s="10" customFormat="1" ht="15" hidden="1">
      <c r="C92" s="9"/>
      <c r="D92" s="9"/>
      <c r="G92" s="31"/>
      <c r="H92" s="31"/>
      <c r="I92" s="32"/>
      <c r="J92" s="32"/>
      <c r="K92" s="31"/>
      <c r="L92" s="31"/>
      <c r="M92" s="31"/>
      <c r="N92" s="32"/>
      <c r="O92" s="32"/>
      <c r="P92" s="32"/>
      <c r="Q92" s="32"/>
      <c r="R92" s="32"/>
      <c r="S92" s="41"/>
    </row>
    <row r="93" spans="3:19" s="10" customFormat="1" ht="15" hidden="1">
      <c r="C93" s="9"/>
      <c r="D93" s="9"/>
      <c r="G93" s="31"/>
      <c r="H93" s="31"/>
      <c r="I93" s="32"/>
      <c r="J93" s="32"/>
      <c r="K93" s="31"/>
      <c r="L93" s="31"/>
      <c r="M93" s="31"/>
      <c r="N93" s="32"/>
      <c r="O93" s="32"/>
      <c r="P93" s="32"/>
      <c r="Q93" s="32"/>
      <c r="R93" s="32"/>
      <c r="S93" s="41"/>
    </row>
    <row r="94" spans="3:19" s="10" customFormat="1" ht="15" hidden="1">
      <c r="C94" s="9"/>
      <c r="D94" s="9"/>
      <c r="G94" s="31"/>
      <c r="H94" s="31"/>
      <c r="I94" s="32"/>
      <c r="J94" s="32"/>
      <c r="K94" s="31"/>
      <c r="L94" s="31"/>
      <c r="M94" s="31"/>
      <c r="N94" s="32"/>
      <c r="O94" s="32"/>
      <c r="P94" s="32"/>
      <c r="Q94" s="32"/>
      <c r="R94" s="32"/>
      <c r="S94" s="41"/>
    </row>
    <row r="95" spans="3:19" s="10" customFormat="1" ht="15" hidden="1">
      <c r="C95" s="9"/>
      <c r="D95" s="9"/>
      <c r="G95" s="31"/>
      <c r="H95" s="31"/>
      <c r="I95" s="32"/>
      <c r="J95" s="32"/>
      <c r="K95" s="31"/>
      <c r="L95" s="31"/>
      <c r="M95" s="31"/>
      <c r="N95" s="32"/>
      <c r="O95" s="32"/>
      <c r="P95" s="32"/>
      <c r="Q95" s="32"/>
      <c r="R95" s="32"/>
      <c r="S95" s="41"/>
    </row>
    <row r="96" spans="3:19" s="10" customFormat="1" ht="15" hidden="1">
      <c r="C96" s="9"/>
      <c r="D96" s="9"/>
      <c r="G96" s="31"/>
      <c r="H96" s="31"/>
      <c r="I96" s="32"/>
      <c r="J96" s="32"/>
      <c r="K96" s="31"/>
      <c r="L96" s="31"/>
      <c r="M96" s="31"/>
      <c r="N96" s="32"/>
      <c r="O96" s="32"/>
      <c r="P96" s="32"/>
      <c r="Q96" s="32"/>
      <c r="R96" s="32"/>
      <c r="S96" s="41"/>
    </row>
    <row r="97" spans="3:19" s="10" customFormat="1" ht="15" hidden="1">
      <c r="C97" s="9"/>
      <c r="D97" s="9"/>
      <c r="G97" s="31"/>
      <c r="H97" s="31"/>
      <c r="I97" s="32"/>
      <c r="J97" s="32"/>
      <c r="K97" s="31"/>
      <c r="L97" s="31"/>
      <c r="M97" s="31"/>
      <c r="N97" s="32"/>
      <c r="O97" s="32"/>
      <c r="P97" s="32"/>
      <c r="Q97" s="32"/>
      <c r="R97" s="32"/>
      <c r="S97" s="41"/>
    </row>
    <row r="98" spans="3:19" s="10" customFormat="1" ht="15" hidden="1">
      <c r="C98" s="9"/>
      <c r="D98" s="9"/>
      <c r="G98" s="31"/>
      <c r="H98" s="31"/>
      <c r="I98" s="32"/>
      <c r="J98" s="32"/>
      <c r="K98" s="31"/>
      <c r="L98" s="31"/>
      <c r="M98" s="31"/>
      <c r="N98" s="32"/>
      <c r="O98" s="32"/>
      <c r="P98" s="32"/>
      <c r="Q98" s="32"/>
      <c r="R98" s="32"/>
      <c r="S98" s="41"/>
    </row>
    <row r="99" spans="3:19" s="10" customFormat="1" ht="15" hidden="1">
      <c r="C99" s="9"/>
      <c r="D99" s="9"/>
      <c r="G99" s="31"/>
      <c r="H99" s="31"/>
      <c r="I99" s="32"/>
      <c r="J99" s="32"/>
      <c r="K99" s="31"/>
      <c r="L99" s="31"/>
      <c r="M99" s="31"/>
      <c r="N99" s="32"/>
      <c r="O99" s="32"/>
      <c r="P99" s="32"/>
      <c r="Q99" s="32"/>
      <c r="R99" s="32"/>
      <c r="S99" s="41"/>
    </row>
    <row r="100" spans="3:19" s="10" customFormat="1" ht="15" hidden="1">
      <c r="C100" s="9"/>
      <c r="D100" s="9"/>
      <c r="G100" s="31"/>
      <c r="H100" s="31"/>
      <c r="I100" s="32"/>
      <c r="J100" s="32"/>
      <c r="K100" s="31"/>
      <c r="L100" s="31"/>
      <c r="M100" s="31"/>
      <c r="N100" s="32"/>
      <c r="O100" s="32"/>
      <c r="P100" s="32"/>
      <c r="Q100" s="32"/>
      <c r="R100" s="32"/>
      <c r="S100" s="41"/>
    </row>
    <row r="101" spans="3:19" s="10" customFormat="1" ht="15" hidden="1">
      <c r="C101" s="9"/>
      <c r="D101" s="9"/>
      <c r="G101" s="31"/>
      <c r="H101" s="31"/>
      <c r="I101" s="32"/>
      <c r="J101" s="32"/>
      <c r="K101" s="31"/>
      <c r="L101" s="31"/>
      <c r="M101" s="31"/>
      <c r="N101" s="32"/>
      <c r="O101" s="32"/>
      <c r="P101" s="32"/>
      <c r="Q101" s="32"/>
      <c r="R101" s="32"/>
      <c r="S101" s="41"/>
    </row>
    <row r="102" spans="3:19" s="10" customFormat="1" ht="15" hidden="1">
      <c r="C102" s="9"/>
      <c r="D102" s="9"/>
      <c r="G102" s="31"/>
      <c r="H102" s="31"/>
      <c r="I102" s="32"/>
      <c r="J102" s="32"/>
      <c r="K102" s="31"/>
      <c r="L102" s="31"/>
      <c r="M102" s="31"/>
      <c r="N102" s="32"/>
      <c r="O102" s="32"/>
      <c r="P102" s="32"/>
      <c r="Q102" s="32"/>
      <c r="R102" s="32"/>
      <c r="S102" s="41"/>
    </row>
    <row r="103" spans="3:19" s="10" customFormat="1" ht="15" hidden="1">
      <c r="C103" s="9"/>
      <c r="D103" s="9"/>
      <c r="G103" s="31"/>
      <c r="H103" s="31"/>
      <c r="I103" s="32"/>
      <c r="J103" s="32"/>
      <c r="K103" s="31"/>
      <c r="L103" s="31"/>
      <c r="M103" s="31"/>
      <c r="N103" s="32"/>
      <c r="O103" s="32"/>
      <c r="P103" s="32"/>
      <c r="Q103" s="32"/>
      <c r="R103" s="32"/>
      <c r="S103" s="41"/>
    </row>
    <row r="104" spans="3:19" s="10" customFormat="1" ht="15" hidden="1">
      <c r="C104" s="9"/>
      <c r="D104" s="9"/>
      <c r="G104" s="31"/>
      <c r="H104" s="31"/>
      <c r="I104" s="32"/>
      <c r="J104" s="32"/>
      <c r="K104" s="31"/>
      <c r="L104" s="31"/>
      <c r="M104" s="31"/>
      <c r="N104" s="32"/>
      <c r="O104" s="32"/>
      <c r="P104" s="32"/>
      <c r="Q104" s="32"/>
      <c r="R104" s="32"/>
      <c r="S104" s="41"/>
    </row>
    <row r="105" spans="3:19" s="10" customFormat="1" ht="15" hidden="1">
      <c r="C105" s="9"/>
      <c r="D105" s="9"/>
      <c r="G105" s="31"/>
      <c r="H105" s="31"/>
      <c r="I105" s="32"/>
      <c r="J105" s="32"/>
      <c r="K105" s="31"/>
      <c r="L105" s="31"/>
      <c r="M105" s="31"/>
      <c r="N105" s="32"/>
      <c r="O105" s="32"/>
      <c r="P105" s="32"/>
      <c r="Q105" s="32"/>
      <c r="R105" s="32"/>
      <c r="S105" s="41"/>
    </row>
    <row r="106" spans="3:19" s="10" customFormat="1" ht="15" hidden="1">
      <c r="C106" s="9"/>
      <c r="D106" s="9"/>
      <c r="G106" s="31"/>
      <c r="H106" s="31"/>
      <c r="I106" s="32"/>
      <c r="J106" s="32"/>
      <c r="K106" s="31"/>
      <c r="L106" s="31"/>
      <c r="M106" s="31"/>
      <c r="N106" s="32"/>
      <c r="O106" s="32"/>
      <c r="P106" s="32"/>
      <c r="Q106" s="32"/>
      <c r="R106" s="32"/>
      <c r="S106" s="41"/>
    </row>
    <row r="107" spans="3:19" s="10" customFormat="1" ht="15" hidden="1">
      <c r="C107" s="9"/>
      <c r="D107" s="9"/>
      <c r="G107" s="31"/>
      <c r="H107" s="31"/>
      <c r="I107" s="32"/>
      <c r="J107" s="32"/>
      <c r="K107" s="31"/>
      <c r="L107" s="31"/>
      <c r="M107" s="31"/>
      <c r="N107" s="32"/>
      <c r="O107" s="32"/>
      <c r="P107" s="32"/>
      <c r="Q107" s="32"/>
      <c r="R107" s="32"/>
      <c r="S107" s="41"/>
    </row>
    <row r="108" spans="3:19" s="10" customFormat="1" ht="15" hidden="1">
      <c r="C108" s="9"/>
      <c r="D108" s="9"/>
      <c r="G108" s="31"/>
      <c r="H108" s="31"/>
      <c r="I108" s="32"/>
      <c r="J108" s="32"/>
      <c r="K108" s="31"/>
      <c r="L108" s="31"/>
      <c r="M108" s="31"/>
      <c r="N108" s="32"/>
      <c r="O108" s="32"/>
      <c r="P108" s="32"/>
      <c r="Q108" s="32"/>
      <c r="R108" s="32"/>
      <c r="S108" s="41"/>
    </row>
    <row r="109" spans="3:19" s="10" customFormat="1" ht="15" hidden="1">
      <c r="C109" s="9"/>
      <c r="D109" s="9"/>
      <c r="G109" s="31"/>
      <c r="H109" s="31"/>
      <c r="I109" s="32"/>
      <c r="J109" s="32"/>
      <c r="K109" s="31"/>
      <c r="L109" s="31"/>
      <c r="M109" s="31"/>
      <c r="N109" s="32"/>
      <c r="O109" s="32"/>
      <c r="P109" s="32"/>
      <c r="Q109" s="32"/>
      <c r="R109" s="32"/>
      <c r="S109" s="41"/>
    </row>
    <row r="110" spans="3:19" s="10" customFormat="1" ht="15" hidden="1">
      <c r="C110" s="9"/>
      <c r="D110" s="9"/>
      <c r="G110" s="31"/>
      <c r="H110" s="31"/>
      <c r="I110" s="32"/>
      <c r="J110" s="32"/>
      <c r="K110" s="31"/>
      <c r="L110" s="31"/>
      <c r="M110" s="31"/>
      <c r="N110" s="32"/>
      <c r="O110" s="32"/>
      <c r="P110" s="32"/>
      <c r="Q110" s="32"/>
      <c r="R110" s="32"/>
      <c r="S110" s="41"/>
    </row>
    <row r="111" spans="3:19" s="10" customFormat="1" ht="15" hidden="1">
      <c r="C111" s="9"/>
      <c r="D111" s="9"/>
      <c r="G111" s="31"/>
      <c r="H111" s="31"/>
      <c r="I111" s="32"/>
      <c r="J111" s="32"/>
      <c r="K111" s="31"/>
      <c r="L111" s="31"/>
      <c r="M111" s="31"/>
      <c r="N111" s="32"/>
      <c r="O111" s="32"/>
      <c r="P111" s="32"/>
      <c r="Q111" s="32"/>
      <c r="R111" s="32"/>
      <c r="S111" s="41"/>
    </row>
    <row r="112" spans="3:19" s="10" customFormat="1" ht="15" hidden="1">
      <c r="C112" s="9"/>
      <c r="D112" s="9"/>
      <c r="G112" s="31"/>
      <c r="H112" s="31"/>
      <c r="I112" s="32"/>
      <c r="J112" s="32"/>
      <c r="K112" s="31"/>
      <c r="L112" s="31"/>
      <c r="M112" s="31"/>
      <c r="N112" s="32"/>
      <c r="O112" s="32"/>
      <c r="P112" s="32"/>
      <c r="Q112" s="32"/>
      <c r="R112" s="32"/>
      <c r="S112" s="41"/>
    </row>
    <row r="113" spans="3:19" s="10" customFormat="1" ht="15" hidden="1">
      <c r="C113" s="9"/>
      <c r="D113" s="9"/>
      <c r="G113" s="31"/>
      <c r="H113" s="31"/>
      <c r="I113" s="32"/>
      <c r="J113" s="32"/>
      <c r="K113" s="31"/>
      <c r="L113" s="31"/>
      <c r="M113" s="31"/>
      <c r="N113" s="32"/>
      <c r="O113" s="32"/>
      <c r="P113" s="32"/>
      <c r="Q113" s="32"/>
      <c r="R113" s="32"/>
      <c r="S113" s="41"/>
    </row>
    <row r="114" spans="3:19" s="10" customFormat="1" ht="15" hidden="1">
      <c r="C114" s="9"/>
      <c r="D114" s="9"/>
      <c r="G114" s="31"/>
      <c r="H114" s="31"/>
      <c r="I114" s="32"/>
      <c r="J114" s="32"/>
      <c r="K114" s="31"/>
      <c r="L114" s="31"/>
      <c r="M114" s="31"/>
      <c r="N114" s="32"/>
      <c r="O114" s="32"/>
      <c r="P114" s="32"/>
      <c r="Q114" s="32"/>
      <c r="R114" s="32"/>
      <c r="S114" s="41"/>
    </row>
    <row r="115" spans="3:19" s="10" customFormat="1" ht="15" hidden="1">
      <c r="C115" s="9"/>
      <c r="D115" s="9"/>
      <c r="G115" s="31"/>
      <c r="H115" s="31"/>
      <c r="I115" s="32"/>
      <c r="J115" s="32"/>
      <c r="K115" s="31"/>
      <c r="L115" s="31"/>
      <c r="M115" s="31"/>
      <c r="N115" s="32"/>
      <c r="O115" s="32"/>
      <c r="P115" s="32"/>
      <c r="Q115" s="32"/>
      <c r="R115" s="32"/>
      <c r="S115" s="41"/>
    </row>
    <row r="116" spans="3:19" s="10" customFormat="1" ht="15" hidden="1">
      <c r="C116" s="9"/>
      <c r="D116" s="9"/>
      <c r="G116" s="31"/>
      <c r="H116" s="31"/>
      <c r="I116" s="32"/>
      <c r="J116" s="32"/>
      <c r="K116" s="31"/>
      <c r="L116" s="31"/>
      <c r="M116" s="31"/>
      <c r="N116" s="32"/>
      <c r="O116" s="32"/>
      <c r="P116" s="32"/>
      <c r="Q116" s="32"/>
      <c r="R116" s="32"/>
      <c r="S116" s="41"/>
    </row>
    <row r="117" spans="3:19" s="10" customFormat="1" ht="15" hidden="1">
      <c r="C117" s="9"/>
      <c r="D117" s="9"/>
      <c r="G117" s="31"/>
      <c r="H117" s="31"/>
      <c r="I117" s="32"/>
      <c r="J117" s="32"/>
      <c r="K117" s="31"/>
      <c r="L117" s="31"/>
      <c r="M117" s="31"/>
      <c r="N117" s="32"/>
      <c r="O117" s="32"/>
      <c r="P117" s="32"/>
      <c r="Q117" s="32"/>
      <c r="R117" s="32"/>
      <c r="S117" s="41"/>
    </row>
    <row r="118" spans="3:19" s="10" customFormat="1" ht="15" hidden="1">
      <c r="C118" s="9"/>
      <c r="D118" s="9"/>
      <c r="G118" s="31"/>
      <c r="H118" s="31"/>
      <c r="I118" s="32"/>
      <c r="J118" s="32"/>
      <c r="K118" s="31"/>
      <c r="L118" s="31"/>
      <c r="M118" s="31"/>
      <c r="N118" s="32"/>
      <c r="O118" s="32"/>
      <c r="P118" s="32"/>
      <c r="Q118" s="32"/>
      <c r="R118" s="32"/>
      <c r="S118" s="41"/>
    </row>
    <row r="119" spans="3:19" s="10" customFormat="1" ht="15" hidden="1">
      <c r="C119" s="9"/>
      <c r="D119" s="9"/>
      <c r="G119" s="31"/>
      <c r="H119" s="31"/>
      <c r="I119" s="32"/>
      <c r="J119" s="32"/>
      <c r="K119" s="31"/>
      <c r="L119" s="31"/>
      <c r="M119" s="31"/>
      <c r="N119" s="32"/>
      <c r="O119" s="32"/>
      <c r="P119" s="32"/>
      <c r="Q119" s="32"/>
      <c r="R119" s="32"/>
      <c r="S119" s="41"/>
    </row>
    <row r="120" spans="3:19" s="10" customFormat="1" ht="15" hidden="1">
      <c r="C120" s="9"/>
      <c r="D120" s="9"/>
      <c r="G120" s="31"/>
      <c r="H120" s="31"/>
      <c r="I120" s="32"/>
      <c r="J120" s="32"/>
      <c r="K120" s="31"/>
      <c r="L120" s="31"/>
      <c r="M120" s="31"/>
      <c r="N120" s="32"/>
      <c r="O120" s="32"/>
      <c r="P120" s="32"/>
      <c r="Q120" s="32"/>
      <c r="R120" s="32"/>
      <c r="S120" s="41"/>
    </row>
    <row r="121" spans="3:19" s="10" customFormat="1" ht="15" hidden="1">
      <c r="C121" s="9"/>
      <c r="D121" s="9"/>
      <c r="G121" s="31"/>
      <c r="H121" s="31"/>
      <c r="I121" s="32"/>
      <c r="J121" s="32"/>
      <c r="K121" s="31"/>
      <c r="L121" s="31"/>
      <c r="M121" s="31"/>
      <c r="N121" s="32"/>
      <c r="O121" s="32"/>
      <c r="P121" s="32"/>
      <c r="Q121" s="32"/>
      <c r="R121" s="32"/>
      <c r="S121" s="41"/>
    </row>
    <row r="122" spans="3:19" s="10" customFormat="1" ht="15">
      <c r="C122" s="9"/>
      <c r="D122" s="9"/>
      <c r="G122" s="31"/>
      <c r="H122" s="31"/>
      <c r="I122" s="32"/>
      <c r="J122" s="32"/>
      <c r="K122" s="31"/>
      <c r="L122" s="31"/>
      <c r="M122" s="31"/>
      <c r="N122" s="32"/>
      <c r="O122" s="32"/>
      <c r="P122" s="32"/>
      <c r="Q122" s="32"/>
      <c r="R122" s="32"/>
      <c r="S122" s="41"/>
    </row>
    <row r="123" spans="3:19" s="10" customFormat="1" ht="15">
      <c r="C123" s="9"/>
      <c r="D123" s="9"/>
      <c r="G123" s="31"/>
      <c r="H123" s="31"/>
      <c r="I123" s="32"/>
      <c r="J123" s="32"/>
      <c r="K123" s="31"/>
      <c r="L123" s="31"/>
      <c r="M123" s="31"/>
      <c r="N123" s="32"/>
      <c r="O123" s="32"/>
      <c r="P123" s="32"/>
      <c r="Q123" s="32"/>
      <c r="R123" s="32"/>
      <c r="S123" s="41"/>
    </row>
    <row r="124" spans="3:19" s="10" customFormat="1" ht="15">
      <c r="C124" s="9"/>
      <c r="D124" s="9"/>
      <c r="G124" s="31"/>
      <c r="H124" s="31"/>
      <c r="I124" s="32"/>
      <c r="J124" s="32"/>
      <c r="K124" s="31"/>
      <c r="L124" s="31"/>
      <c r="M124" s="31"/>
      <c r="N124" s="32"/>
      <c r="O124" s="32"/>
      <c r="P124" s="32"/>
      <c r="Q124" s="32"/>
      <c r="R124" s="32"/>
      <c r="S124" s="41"/>
    </row>
    <row r="125" spans="3:19" s="10" customFormat="1" ht="15">
      <c r="C125" s="9"/>
      <c r="D125" s="9"/>
      <c r="G125" s="31"/>
      <c r="H125" s="31"/>
      <c r="I125" s="32"/>
      <c r="J125" s="32"/>
      <c r="K125" s="31"/>
      <c r="L125" s="31"/>
      <c r="M125" s="31"/>
      <c r="N125" s="32"/>
      <c r="O125" s="32"/>
      <c r="P125" s="32"/>
      <c r="Q125" s="32"/>
      <c r="R125" s="32"/>
      <c r="S125" s="41"/>
    </row>
    <row r="126" spans="3:19" s="10" customFormat="1" ht="15">
      <c r="C126" s="9"/>
      <c r="D126" s="9"/>
      <c r="G126" s="31"/>
      <c r="H126" s="31"/>
      <c r="I126" s="32"/>
      <c r="J126" s="32"/>
      <c r="K126" s="31"/>
      <c r="L126" s="31"/>
      <c r="M126" s="31"/>
      <c r="N126" s="32"/>
      <c r="O126" s="32"/>
      <c r="P126" s="32"/>
      <c r="Q126" s="32"/>
      <c r="R126" s="32"/>
      <c r="S126" s="41"/>
    </row>
    <row r="127" spans="3:19" s="10" customFormat="1" ht="15">
      <c r="C127" s="9"/>
      <c r="D127" s="9"/>
      <c r="G127" s="31"/>
      <c r="H127" s="31"/>
      <c r="I127" s="32"/>
      <c r="J127" s="32"/>
      <c r="K127" s="31"/>
      <c r="L127" s="31"/>
      <c r="M127" s="31"/>
      <c r="N127" s="32"/>
      <c r="O127" s="32"/>
      <c r="P127" s="32"/>
      <c r="Q127" s="32"/>
      <c r="R127" s="32"/>
      <c r="S127" s="41"/>
    </row>
    <row r="128" spans="3:19" s="10" customFormat="1" ht="15">
      <c r="C128" s="9"/>
      <c r="D128" s="9"/>
      <c r="G128" s="31"/>
      <c r="H128" s="31"/>
      <c r="I128" s="32"/>
      <c r="J128" s="32"/>
      <c r="K128" s="31"/>
      <c r="L128" s="31"/>
      <c r="M128" s="31"/>
      <c r="N128" s="32"/>
      <c r="O128" s="32"/>
      <c r="P128" s="32"/>
      <c r="Q128" s="32"/>
      <c r="R128" s="32"/>
      <c r="S128" s="41"/>
    </row>
    <row r="129" spans="3:19" s="10" customFormat="1" ht="15">
      <c r="C129" s="9"/>
      <c r="D129" s="9"/>
      <c r="G129" s="31"/>
      <c r="H129" s="31"/>
      <c r="I129" s="32"/>
      <c r="J129" s="32"/>
      <c r="K129" s="31"/>
      <c r="L129" s="31"/>
      <c r="M129" s="31"/>
      <c r="N129" s="32"/>
      <c r="O129" s="32"/>
      <c r="P129" s="32"/>
      <c r="Q129" s="32"/>
      <c r="R129" s="32"/>
      <c r="S129" s="41"/>
    </row>
    <row r="130" spans="3:19" s="10" customFormat="1" ht="15">
      <c r="C130" s="9"/>
      <c r="D130" s="9"/>
      <c r="G130" s="31"/>
      <c r="H130" s="31"/>
      <c r="I130" s="32"/>
      <c r="J130" s="32"/>
      <c r="K130" s="31"/>
      <c r="L130" s="31"/>
      <c r="M130" s="31"/>
      <c r="N130" s="32"/>
      <c r="O130" s="32"/>
      <c r="P130" s="32"/>
      <c r="Q130" s="32"/>
      <c r="R130" s="32"/>
      <c r="S130" s="41"/>
    </row>
    <row r="131" spans="3:19" s="10" customFormat="1" ht="15">
      <c r="C131" s="9"/>
      <c r="D131" s="9"/>
      <c r="G131" s="31"/>
      <c r="H131" s="31"/>
      <c r="I131" s="32"/>
      <c r="J131" s="32"/>
      <c r="K131" s="31"/>
      <c r="L131" s="31"/>
      <c r="M131" s="31"/>
      <c r="N131" s="32"/>
      <c r="O131" s="32"/>
      <c r="P131" s="32"/>
      <c r="Q131" s="32"/>
      <c r="R131" s="32"/>
      <c r="S131" s="41"/>
    </row>
    <row r="132" spans="3:19" s="10" customFormat="1" ht="15">
      <c r="C132" s="9"/>
      <c r="D132" s="9"/>
      <c r="G132" s="31"/>
      <c r="H132" s="31"/>
      <c r="I132" s="32"/>
      <c r="J132" s="32"/>
      <c r="K132" s="31"/>
      <c r="L132" s="31"/>
      <c r="M132" s="31"/>
      <c r="N132" s="32"/>
      <c r="O132" s="32"/>
      <c r="P132" s="32"/>
      <c r="Q132" s="32"/>
      <c r="R132" s="32"/>
      <c r="S132" s="41"/>
    </row>
    <row r="133" spans="3:19" s="10" customFormat="1" ht="15">
      <c r="C133" s="9"/>
      <c r="D133" s="9"/>
      <c r="G133" s="31"/>
      <c r="H133" s="31"/>
      <c r="I133" s="32"/>
      <c r="J133" s="32"/>
      <c r="K133" s="31"/>
      <c r="L133" s="31"/>
      <c r="M133" s="31"/>
      <c r="N133" s="32"/>
      <c r="O133" s="32"/>
      <c r="P133" s="32"/>
      <c r="Q133" s="32"/>
      <c r="R133" s="32"/>
      <c r="S133" s="41"/>
    </row>
    <row r="134" spans="3:19" s="10" customFormat="1" ht="15">
      <c r="C134" s="9"/>
      <c r="D134" s="9"/>
      <c r="G134" s="31"/>
      <c r="H134" s="31"/>
      <c r="I134" s="32"/>
      <c r="J134" s="32"/>
      <c r="K134" s="31"/>
      <c r="L134" s="31"/>
      <c r="M134" s="31"/>
      <c r="N134" s="32"/>
      <c r="O134" s="32"/>
      <c r="P134" s="32"/>
      <c r="Q134" s="32"/>
      <c r="R134" s="32"/>
      <c r="S134" s="41"/>
    </row>
    <row r="135" spans="3:19" s="10" customFormat="1" ht="15">
      <c r="C135" s="9"/>
      <c r="D135" s="9"/>
      <c r="G135" s="31"/>
      <c r="H135" s="31"/>
      <c r="I135" s="32"/>
      <c r="J135" s="32"/>
      <c r="K135" s="31"/>
      <c r="L135" s="31"/>
      <c r="M135" s="31"/>
      <c r="N135" s="32"/>
      <c r="O135" s="32"/>
      <c r="P135" s="32"/>
      <c r="Q135" s="32"/>
      <c r="R135" s="32"/>
      <c r="S135" s="41"/>
    </row>
    <row r="136" spans="3:19" s="10" customFormat="1" ht="15">
      <c r="C136" s="9"/>
      <c r="D136" s="9"/>
      <c r="G136" s="31"/>
      <c r="H136" s="31"/>
      <c r="I136" s="32"/>
      <c r="J136" s="32"/>
      <c r="K136" s="31"/>
      <c r="L136" s="31"/>
      <c r="M136" s="31"/>
      <c r="N136" s="32"/>
      <c r="O136" s="32"/>
      <c r="P136" s="32"/>
      <c r="Q136" s="32"/>
      <c r="R136" s="32"/>
      <c r="S136" s="41"/>
    </row>
    <row r="137" spans="3:19" s="10" customFormat="1" ht="15">
      <c r="C137" s="9"/>
      <c r="D137" s="9"/>
      <c r="G137" s="31"/>
      <c r="H137" s="31"/>
      <c r="I137" s="32"/>
      <c r="J137" s="32"/>
      <c r="K137" s="31"/>
      <c r="L137" s="31"/>
      <c r="M137" s="31"/>
      <c r="N137" s="32"/>
      <c r="O137" s="32"/>
      <c r="P137" s="32"/>
      <c r="Q137" s="32"/>
      <c r="R137" s="32"/>
      <c r="S137" s="41"/>
    </row>
    <row r="138" spans="3:19" s="10" customFormat="1" ht="15">
      <c r="C138" s="9"/>
      <c r="D138" s="9"/>
      <c r="G138" s="31"/>
      <c r="H138" s="31"/>
      <c r="I138" s="32"/>
      <c r="J138" s="32"/>
      <c r="K138" s="31"/>
      <c r="L138" s="31"/>
      <c r="M138" s="31"/>
      <c r="N138" s="32"/>
      <c r="O138" s="32"/>
      <c r="P138" s="32"/>
      <c r="Q138" s="32"/>
      <c r="R138" s="32"/>
      <c r="S138" s="41"/>
    </row>
    <row r="139" spans="3:19" s="10" customFormat="1" ht="15">
      <c r="C139" s="9"/>
      <c r="D139" s="9"/>
      <c r="G139" s="31"/>
      <c r="H139" s="31"/>
      <c r="I139" s="32"/>
      <c r="J139" s="32"/>
      <c r="K139" s="31"/>
      <c r="L139" s="31"/>
      <c r="M139" s="31"/>
      <c r="N139" s="32"/>
      <c r="O139" s="32"/>
      <c r="P139" s="32"/>
      <c r="Q139" s="32"/>
      <c r="R139" s="32"/>
      <c r="S139" s="41"/>
    </row>
    <row r="140" spans="3:19" s="10" customFormat="1" ht="15">
      <c r="C140" s="9"/>
      <c r="D140" s="9"/>
      <c r="G140" s="31"/>
      <c r="H140" s="31"/>
      <c r="I140" s="32"/>
      <c r="J140" s="32"/>
      <c r="K140" s="31"/>
      <c r="L140" s="31"/>
      <c r="M140" s="31"/>
      <c r="N140" s="32"/>
      <c r="O140" s="32"/>
      <c r="P140" s="32"/>
      <c r="Q140" s="32"/>
      <c r="R140" s="32"/>
      <c r="S140" s="41"/>
    </row>
    <row r="141" spans="3:19" s="10" customFormat="1" ht="15">
      <c r="C141" s="9"/>
      <c r="D141" s="9"/>
      <c r="G141" s="31"/>
      <c r="H141" s="31"/>
      <c r="I141" s="32"/>
      <c r="J141" s="32"/>
      <c r="K141" s="31"/>
      <c r="L141" s="31"/>
      <c r="M141" s="31"/>
      <c r="N141" s="32"/>
      <c r="O141" s="32"/>
      <c r="P141" s="32"/>
      <c r="Q141" s="32"/>
      <c r="R141" s="32"/>
      <c r="S141" s="41"/>
    </row>
    <row r="142" spans="3:19" s="10" customFormat="1" ht="15">
      <c r="C142" s="9"/>
      <c r="D142" s="9"/>
      <c r="G142" s="31"/>
      <c r="H142" s="31"/>
      <c r="I142" s="32"/>
      <c r="J142" s="32"/>
      <c r="K142" s="31"/>
      <c r="L142" s="31"/>
      <c r="M142" s="31"/>
      <c r="N142" s="32"/>
      <c r="O142" s="32"/>
      <c r="P142" s="32"/>
      <c r="Q142" s="32"/>
      <c r="R142" s="32"/>
      <c r="S142" s="41"/>
    </row>
    <row r="143" spans="3:19" s="10" customFormat="1" ht="15">
      <c r="C143" s="9"/>
      <c r="D143" s="9"/>
      <c r="G143" s="31"/>
      <c r="H143" s="31"/>
      <c r="I143" s="32"/>
      <c r="J143" s="32"/>
      <c r="K143" s="31"/>
      <c r="L143" s="31"/>
      <c r="M143" s="31"/>
      <c r="N143" s="32"/>
      <c r="O143" s="32"/>
      <c r="P143" s="32"/>
      <c r="Q143" s="32"/>
      <c r="R143" s="32"/>
      <c r="S143" s="41"/>
    </row>
    <row r="144" spans="3:19" s="10" customFormat="1" ht="15">
      <c r="C144" s="9"/>
      <c r="D144" s="9"/>
      <c r="G144" s="31"/>
      <c r="H144" s="31"/>
      <c r="I144" s="32"/>
      <c r="J144" s="32"/>
      <c r="K144" s="31"/>
      <c r="L144" s="31"/>
      <c r="M144" s="31"/>
      <c r="N144" s="32"/>
      <c r="O144" s="32"/>
      <c r="P144" s="32"/>
      <c r="Q144" s="32"/>
      <c r="R144" s="32"/>
      <c r="S144" s="41"/>
    </row>
    <row r="145" spans="3:19" s="10" customFormat="1" ht="15">
      <c r="C145" s="9"/>
      <c r="D145" s="9"/>
      <c r="G145" s="31"/>
      <c r="H145" s="31"/>
      <c r="I145" s="32"/>
      <c r="J145" s="32"/>
      <c r="K145" s="31"/>
      <c r="L145" s="31"/>
      <c r="M145" s="31"/>
      <c r="N145" s="32"/>
      <c r="O145" s="32"/>
      <c r="P145" s="32"/>
      <c r="Q145" s="32"/>
      <c r="R145" s="32"/>
      <c r="S145" s="41"/>
    </row>
    <row r="146" spans="3:19" s="10" customFormat="1" ht="15">
      <c r="C146" s="9"/>
      <c r="D146" s="9"/>
      <c r="G146" s="31"/>
      <c r="H146" s="31"/>
      <c r="I146" s="32"/>
      <c r="J146" s="32"/>
      <c r="K146" s="31"/>
      <c r="L146" s="31"/>
      <c r="M146" s="31"/>
      <c r="N146" s="32"/>
      <c r="O146" s="32"/>
      <c r="P146" s="32"/>
      <c r="Q146" s="32"/>
      <c r="R146" s="32"/>
      <c r="S146" s="41"/>
    </row>
    <row r="147" spans="3:19" s="10" customFormat="1" ht="15">
      <c r="C147" s="9"/>
      <c r="D147" s="9"/>
      <c r="G147" s="31"/>
      <c r="H147" s="31"/>
      <c r="I147" s="32"/>
      <c r="J147" s="32"/>
      <c r="K147" s="31"/>
      <c r="L147" s="31"/>
      <c r="M147" s="31"/>
      <c r="N147" s="32"/>
      <c r="O147" s="32"/>
      <c r="P147" s="32"/>
      <c r="Q147" s="32"/>
      <c r="R147" s="32"/>
      <c r="S147" s="41"/>
    </row>
    <row r="148" spans="3:19" s="10" customFormat="1" ht="15">
      <c r="C148" s="9"/>
      <c r="D148" s="9"/>
      <c r="G148" s="31"/>
      <c r="H148" s="31"/>
      <c r="I148" s="32"/>
      <c r="J148" s="32"/>
      <c r="K148" s="31"/>
      <c r="L148" s="31"/>
      <c r="M148" s="31"/>
      <c r="N148" s="32"/>
      <c r="O148" s="32"/>
      <c r="P148" s="32"/>
      <c r="Q148" s="32"/>
      <c r="R148" s="32"/>
      <c r="S148" s="41"/>
    </row>
    <row r="149" spans="3:19" s="10" customFormat="1" ht="15">
      <c r="C149" s="9"/>
      <c r="D149" s="9"/>
      <c r="G149" s="31"/>
      <c r="H149" s="31"/>
      <c r="I149" s="32"/>
      <c r="J149" s="32"/>
      <c r="K149" s="31"/>
      <c r="L149" s="31"/>
      <c r="M149" s="31"/>
      <c r="N149" s="32"/>
      <c r="O149" s="32"/>
      <c r="P149" s="32"/>
      <c r="Q149" s="32"/>
      <c r="R149" s="32"/>
      <c r="S149" s="41"/>
    </row>
    <row r="150" spans="3:19" s="10" customFormat="1" ht="15">
      <c r="C150" s="9"/>
      <c r="D150" s="9"/>
      <c r="G150" s="31"/>
      <c r="H150" s="31"/>
      <c r="I150" s="32"/>
      <c r="J150" s="32"/>
      <c r="K150" s="31"/>
      <c r="L150" s="31"/>
      <c r="M150" s="31"/>
      <c r="N150" s="32"/>
      <c r="O150" s="32"/>
      <c r="P150" s="32"/>
      <c r="Q150" s="32"/>
      <c r="R150" s="32"/>
      <c r="S150" s="41"/>
    </row>
    <row r="151" spans="3:19" s="10" customFormat="1" ht="15">
      <c r="C151" s="9"/>
      <c r="D151" s="9"/>
      <c r="G151" s="31"/>
      <c r="H151" s="31"/>
      <c r="I151" s="32"/>
      <c r="J151" s="32"/>
      <c r="K151" s="31"/>
      <c r="L151" s="31"/>
      <c r="M151" s="31"/>
      <c r="N151" s="32"/>
      <c r="O151" s="32"/>
      <c r="P151" s="32"/>
      <c r="Q151" s="32"/>
      <c r="R151" s="32"/>
      <c r="S151" s="41"/>
    </row>
    <row r="152" spans="3:19" s="10" customFormat="1" ht="15">
      <c r="C152" s="9"/>
      <c r="D152" s="9"/>
      <c r="G152" s="31"/>
      <c r="H152" s="31"/>
      <c r="I152" s="32"/>
      <c r="J152" s="32"/>
      <c r="K152" s="31"/>
      <c r="L152" s="31"/>
      <c r="M152" s="31"/>
      <c r="N152" s="32"/>
      <c r="O152" s="32"/>
      <c r="P152" s="32"/>
      <c r="Q152" s="32"/>
      <c r="R152" s="32"/>
      <c r="S152" s="41"/>
    </row>
    <row r="153" spans="3:19" s="10" customFormat="1" ht="15">
      <c r="C153" s="9"/>
      <c r="D153" s="9"/>
      <c r="G153" s="31"/>
      <c r="H153" s="31"/>
      <c r="I153" s="32"/>
      <c r="J153" s="32"/>
      <c r="K153" s="31"/>
      <c r="L153" s="31"/>
      <c r="M153" s="31"/>
      <c r="N153" s="32"/>
      <c r="O153" s="32"/>
      <c r="P153" s="32"/>
      <c r="Q153" s="32"/>
      <c r="R153" s="32"/>
      <c r="S153" s="41"/>
    </row>
    <row r="154" spans="3:19" s="10" customFormat="1" ht="15">
      <c r="C154" s="9"/>
      <c r="D154" s="9"/>
      <c r="G154" s="31"/>
      <c r="H154" s="31"/>
      <c r="I154" s="32"/>
      <c r="J154" s="32"/>
      <c r="K154" s="31"/>
      <c r="L154" s="31"/>
      <c r="M154" s="31"/>
      <c r="N154" s="32"/>
      <c r="O154" s="32"/>
      <c r="P154" s="32"/>
      <c r="Q154" s="32"/>
      <c r="R154" s="32"/>
      <c r="S154" s="41"/>
    </row>
    <row r="155" spans="3:19" s="10" customFormat="1" ht="15">
      <c r="C155" s="9"/>
      <c r="D155" s="9"/>
      <c r="G155" s="31"/>
      <c r="H155" s="31"/>
      <c r="I155" s="32"/>
      <c r="J155" s="32"/>
      <c r="K155" s="31"/>
      <c r="L155" s="31"/>
      <c r="M155" s="31"/>
      <c r="N155" s="32"/>
      <c r="O155" s="32"/>
      <c r="P155" s="32"/>
      <c r="Q155" s="32"/>
      <c r="R155" s="32"/>
      <c r="S155" s="41"/>
    </row>
    <row r="156" spans="3:19" s="10" customFormat="1" ht="15">
      <c r="C156" s="9"/>
      <c r="D156" s="9"/>
      <c r="G156" s="31"/>
      <c r="H156" s="31"/>
      <c r="I156" s="32"/>
      <c r="J156" s="32"/>
      <c r="K156" s="31"/>
      <c r="L156" s="31"/>
      <c r="M156" s="31"/>
      <c r="N156" s="32"/>
      <c r="O156" s="32"/>
      <c r="P156" s="32"/>
      <c r="Q156" s="32"/>
      <c r="R156" s="32"/>
      <c r="S156" s="41"/>
    </row>
    <row r="157" spans="3:19" s="10" customFormat="1" ht="15">
      <c r="C157" s="9"/>
      <c r="D157" s="9"/>
      <c r="G157" s="31"/>
      <c r="H157" s="31"/>
      <c r="I157" s="32"/>
      <c r="J157" s="32"/>
      <c r="K157" s="31"/>
      <c r="L157" s="31"/>
      <c r="M157" s="31"/>
      <c r="N157" s="32"/>
      <c r="O157" s="32"/>
      <c r="P157" s="32"/>
      <c r="Q157" s="32"/>
      <c r="R157" s="32"/>
      <c r="S157" s="41"/>
    </row>
    <row r="158" spans="3:19" s="10" customFormat="1" ht="15">
      <c r="C158" s="9"/>
      <c r="D158" s="9"/>
      <c r="G158" s="31"/>
      <c r="H158" s="31"/>
      <c r="I158" s="32"/>
      <c r="J158" s="32"/>
      <c r="K158" s="31"/>
      <c r="L158" s="31"/>
      <c r="M158" s="31"/>
      <c r="N158" s="32"/>
      <c r="O158" s="32"/>
      <c r="P158" s="32"/>
      <c r="Q158" s="32"/>
      <c r="R158" s="32"/>
      <c r="S158" s="41"/>
    </row>
    <row r="159" spans="3:19" s="10" customFormat="1" ht="15">
      <c r="C159" s="9"/>
      <c r="D159" s="9"/>
      <c r="G159" s="31"/>
      <c r="H159" s="31"/>
      <c r="I159" s="32"/>
      <c r="J159" s="32"/>
      <c r="K159" s="31"/>
      <c r="L159" s="31"/>
      <c r="M159" s="31"/>
      <c r="N159" s="32"/>
      <c r="O159" s="32"/>
      <c r="P159" s="32"/>
      <c r="Q159" s="32"/>
      <c r="R159" s="32"/>
      <c r="S159" s="41"/>
    </row>
    <row r="160" spans="3:19" s="10" customFormat="1" ht="15">
      <c r="C160" s="9"/>
      <c r="D160" s="9"/>
      <c r="G160" s="31"/>
      <c r="H160" s="31"/>
      <c r="I160" s="32"/>
      <c r="J160" s="32"/>
      <c r="K160" s="31"/>
      <c r="L160" s="31"/>
      <c r="M160" s="31"/>
      <c r="N160" s="32"/>
      <c r="O160" s="32"/>
      <c r="P160" s="32"/>
      <c r="Q160" s="32"/>
      <c r="R160" s="32"/>
      <c r="S160" s="41"/>
    </row>
    <row r="161" spans="3:19" s="10" customFormat="1" ht="15">
      <c r="C161" s="9"/>
      <c r="D161" s="9"/>
      <c r="G161" s="31"/>
      <c r="H161" s="31"/>
      <c r="I161" s="32"/>
      <c r="J161" s="32"/>
      <c r="K161" s="31"/>
      <c r="L161" s="31"/>
      <c r="M161" s="31"/>
      <c r="N161" s="32"/>
      <c r="O161" s="32"/>
      <c r="P161" s="32"/>
      <c r="Q161" s="32"/>
      <c r="R161" s="32"/>
      <c r="S161" s="41"/>
    </row>
    <row r="162" spans="3:19" s="10" customFormat="1" ht="15">
      <c r="C162" s="9"/>
      <c r="D162" s="9"/>
      <c r="G162" s="31"/>
      <c r="H162" s="31"/>
      <c r="I162" s="32"/>
      <c r="J162" s="32"/>
      <c r="K162" s="31"/>
      <c r="L162" s="31"/>
      <c r="M162" s="31"/>
      <c r="N162" s="32"/>
      <c r="O162" s="32"/>
      <c r="P162" s="32"/>
      <c r="Q162" s="32"/>
      <c r="R162" s="32"/>
      <c r="S162" s="41"/>
    </row>
    <row r="163" spans="3:19" s="10" customFormat="1" ht="15">
      <c r="C163" s="9"/>
      <c r="D163" s="9"/>
      <c r="G163" s="31"/>
      <c r="H163" s="31"/>
      <c r="I163" s="32"/>
      <c r="J163" s="32"/>
      <c r="K163" s="31"/>
      <c r="L163" s="31"/>
      <c r="M163" s="31"/>
      <c r="N163" s="32"/>
      <c r="O163" s="32"/>
      <c r="P163" s="32"/>
      <c r="Q163" s="32"/>
      <c r="R163" s="32"/>
      <c r="S163" s="41"/>
    </row>
    <row r="164" spans="3:19" s="10" customFormat="1" ht="15">
      <c r="C164" s="9"/>
      <c r="D164" s="9"/>
      <c r="G164" s="31"/>
      <c r="H164" s="31"/>
      <c r="I164" s="32"/>
      <c r="J164" s="32"/>
      <c r="K164" s="31"/>
      <c r="L164" s="31"/>
      <c r="M164" s="31"/>
      <c r="N164" s="32"/>
      <c r="O164" s="32"/>
      <c r="P164" s="32"/>
      <c r="Q164" s="32"/>
      <c r="R164" s="32"/>
      <c r="S164" s="41"/>
    </row>
    <row r="165" spans="3:19" s="10" customFormat="1" ht="15">
      <c r="C165" s="9"/>
      <c r="D165" s="9"/>
      <c r="G165" s="31"/>
      <c r="H165" s="31"/>
      <c r="I165" s="32"/>
      <c r="J165" s="32"/>
      <c r="K165" s="31"/>
      <c r="L165" s="31"/>
      <c r="M165" s="31"/>
      <c r="N165" s="32"/>
      <c r="O165" s="32"/>
      <c r="P165" s="32"/>
      <c r="Q165" s="32"/>
      <c r="R165" s="32"/>
      <c r="S165" s="41"/>
    </row>
    <row r="166" spans="3:19" s="10" customFormat="1" ht="15">
      <c r="C166" s="9"/>
      <c r="D166" s="9"/>
      <c r="G166" s="31"/>
      <c r="H166" s="31"/>
      <c r="I166" s="32"/>
      <c r="J166" s="32"/>
      <c r="K166" s="31"/>
      <c r="L166" s="31"/>
      <c r="M166" s="31"/>
      <c r="N166" s="32"/>
      <c r="O166" s="32"/>
      <c r="P166" s="32"/>
      <c r="Q166" s="32"/>
      <c r="R166" s="32"/>
      <c r="S166" s="41"/>
    </row>
    <row r="167" spans="3:19" s="10" customFormat="1" ht="15">
      <c r="C167" s="9"/>
      <c r="D167" s="9"/>
      <c r="G167" s="31"/>
      <c r="H167" s="31"/>
      <c r="I167" s="32"/>
      <c r="J167" s="32"/>
      <c r="K167" s="31"/>
      <c r="L167" s="31"/>
      <c r="M167" s="31"/>
      <c r="N167" s="32"/>
      <c r="O167" s="32"/>
      <c r="P167" s="32"/>
      <c r="Q167" s="32"/>
      <c r="R167" s="32"/>
      <c r="S167" s="41"/>
    </row>
    <row r="168" spans="3:19" s="10" customFormat="1" ht="15">
      <c r="C168" s="9"/>
      <c r="D168" s="9"/>
      <c r="G168" s="31"/>
      <c r="H168" s="31"/>
      <c r="I168" s="32"/>
      <c r="J168" s="32"/>
      <c r="K168" s="31"/>
      <c r="L168" s="31"/>
      <c r="M168" s="31"/>
      <c r="N168" s="32"/>
      <c r="O168" s="32"/>
      <c r="P168" s="32"/>
      <c r="Q168" s="32"/>
      <c r="R168" s="32"/>
      <c r="S168" s="41"/>
    </row>
    <row r="169" spans="3:19" s="10" customFormat="1" ht="15">
      <c r="C169" s="9"/>
      <c r="D169" s="9"/>
      <c r="G169" s="31"/>
      <c r="H169" s="31"/>
      <c r="I169" s="32"/>
      <c r="J169" s="32"/>
      <c r="K169" s="31"/>
      <c r="L169" s="31"/>
      <c r="M169" s="31"/>
      <c r="N169" s="32"/>
      <c r="O169" s="32"/>
      <c r="P169" s="32"/>
      <c r="Q169" s="32"/>
      <c r="R169" s="32"/>
      <c r="S169" s="41"/>
    </row>
    <row r="170" spans="3:19" s="10" customFormat="1" ht="15">
      <c r="C170" s="9"/>
      <c r="D170" s="9"/>
      <c r="G170" s="31"/>
      <c r="H170" s="31"/>
      <c r="I170" s="32"/>
      <c r="J170" s="32"/>
      <c r="K170" s="31"/>
      <c r="L170" s="31"/>
      <c r="M170" s="31"/>
      <c r="N170" s="32"/>
      <c r="O170" s="32"/>
      <c r="P170" s="32"/>
      <c r="Q170" s="32"/>
      <c r="R170" s="32"/>
      <c r="S170" s="41"/>
    </row>
    <row r="171" spans="3:19" s="10" customFormat="1" ht="15">
      <c r="C171" s="9"/>
      <c r="D171" s="9"/>
      <c r="G171" s="31"/>
      <c r="H171" s="31"/>
      <c r="I171" s="32"/>
      <c r="J171" s="32"/>
      <c r="K171" s="31"/>
      <c r="L171" s="31"/>
      <c r="M171" s="31"/>
      <c r="N171" s="32"/>
      <c r="O171" s="32"/>
      <c r="P171" s="32"/>
      <c r="Q171" s="32"/>
      <c r="R171" s="32"/>
      <c r="S171" s="41"/>
    </row>
    <row r="172" spans="3:19" s="10" customFormat="1" ht="15">
      <c r="C172" s="9"/>
      <c r="D172" s="9"/>
      <c r="G172" s="31"/>
      <c r="H172" s="31"/>
      <c r="I172" s="32"/>
      <c r="J172" s="32"/>
      <c r="K172" s="31"/>
      <c r="L172" s="31"/>
      <c r="M172" s="31"/>
      <c r="N172" s="32"/>
      <c r="O172" s="32"/>
      <c r="P172" s="32"/>
      <c r="Q172" s="32"/>
      <c r="R172" s="32"/>
      <c r="S172" s="41"/>
    </row>
    <row r="173" spans="3:19" s="10" customFormat="1" ht="15">
      <c r="C173" s="9"/>
      <c r="D173" s="9"/>
      <c r="G173" s="31"/>
      <c r="H173" s="31"/>
      <c r="I173" s="32"/>
      <c r="J173" s="32"/>
      <c r="K173" s="31"/>
      <c r="L173" s="31"/>
      <c r="M173" s="31"/>
      <c r="N173" s="32"/>
      <c r="O173" s="32"/>
      <c r="P173" s="32"/>
      <c r="Q173" s="32"/>
      <c r="R173" s="32"/>
      <c r="S173" s="41"/>
    </row>
    <row r="174" spans="3:19" s="10" customFormat="1" ht="15">
      <c r="C174" s="9"/>
      <c r="D174" s="9"/>
      <c r="G174" s="31"/>
      <c r="H174" s="31"/>
      <c r="I174" s="32"/>
      <c r="J174" s="32"/>
      <c r="K174" s="31"/>
      <c r="L174" s="31"/>
      <c r="M174" s="31"/>
      <c r="N174" s="32"/>
      <c r="O174" s="32"/>
      <c r="P174" s="32"/>
      <c r="Q174" s="32"/>
      <c r="R174" s="32"/>
      <c r="S174" s="41"/>
    </row>
    <row r="175" spans="3:19" s="10" customFormat="1" ht="15">
      <c r="C175" s="9"/>
      <c r="D175" s="9"/>
      <c r="G175" s="31"/>
      <c r="H175" s="31"/>
      <c r="I175" s="32"/>
      <c r="J175" s="32"/>
      <c r="K175" s="31"/>
      <c r="L175" s="31"/>
      <c r="M175" s="31"/>
      <c r="N175" s="32"/>
      <c r="O175" s="32"/>
      <c r="P175" s="32"/>
      <c r="Q175" s="32"/>
      <c r="R175" s="32"/>
      <c r="S175" s="41"/>
    </row>
    <row r="176" spans="3:19" s="10" customFormat="1" ht="15">
      <c r="C176" s="9"/>
      <c r="D176" s="9"/>
      <c r="G176" s="31"/>
      <c r="H176" s="31"/>
      <c r="I176" s="32"/>
      <c r="J176" s="32"/>
      <c r="K176" s="31"/>
      <c r="L176" s="31"/>
      <c r="M176" s="31"/>
      <c r="N176" s="32"/>
      <c r="O176" s="32"/>
      <c r="P176" s="32"/>
      <c r="Q176" s="32"/>
      <c r="R176" s="32"/>
      <c r="S176" s="41"/>
    </row>
    <row r="177" spans="3:19" s="10" customFormat="1" ht="15">
      <c r="C177" s="9"/>
      <c r="D177" s="9"/>
      <c r="G177" s="31"/>
      <c r="H177" s="31"/>
      <c r="I177" s="32"/>
      <c r="J177" s="32"/>
      <c r="K177" s="31"/>
      <c r="L177" s="31"/>
      <c r="M177" s="31"/>
      <c r="N177" s="32"/>
      <c r="O177" s="32"/>
      <c r="P177" s="32"/>
      <c r="Q177" s="32"/>
      <c r="R177" s="32"/>
      <c r="S177" s="41"/>
    </row>
    <row r="178" spans="3:19" s="10" customFormat="1" ht="15">
      <c r="C178" s="9"/>
      <c r="D178" s="9"/>
      <c r="G178" s="31"/>
      <c r="H178" s="31"/>
      <c r="I178" s="32"/>
      <c r="J178" s="32"/>
      <c r="K178" s="31"/>
      <c r="L178" s="31"/>
      <c r="M178" s="31"/>
      <c r="N178" s="32"/>
      <c r="O178" s="32"/>
      <c r="P178" s="32"/>
      <c r="Q178" s="32"/>
      <c r="R178" s="32"/>
      <c r="S178" s="41"/>
    </row>
    <row r="179" spans="3:19" s="10" customFormat="1" ht="15">
      <c r="C179" s="9"/>
      <c r="D179" s="9"/>
      <c r="G179" s="31"/>
      <c r="H179" s="31"/>
      <c r="I179" s="32"/>
      <c r="J179" s="32"/>
      <c r="K179" s="31"/>
      <c r="L179" s="31"/>
      <c r="M179" s="31"/>
      <c r="N179" s="32"/>
      <c r="O179" s="32"/>
      <c r="P179" s="32"/>
      <c r="Q179" s="32"/>
      <c r="R179" s="32"/>
      <c r="S179" s="41"/>
    </row>
    <row r="180" spans="3:19" s="10" customFormat="1" ht="15">
      <c r="C180" s="9"/>
      <c r="D180" s="9"/>
      <c r="G180" s="31"/>
      <c r="H180" s="31"/>
      <c r="I180" s="32"/>
      <c r="J180" s="32"/>
      <c r="K180" s="31"/>
      <c r="L180" s="31"/>
      <c r="M180" s="31"/>
      <c r="N180" s="32"/>
      <c r="O180" s="32"/>
      <c r="P180" s="32"/>
      <c r="Q180" s="32"/>
      <c r="R180" s="32"/>
      <c r="S180" s="41"/>
    </row>
    <row r="181" spans="3:19" s="10" customFormat="1" ht="15">
      <c r="C181" s="9"/>
      <c r="D181" s="9"/>
      <c r="G181" s="31"/>
      <c r="H181" s="31"/>
      <c r="I181" s="32"/>
      <c r="J181" s="32"/>
      <c r="K181" s="31"/>
      <c r="L181" s="31"/>
      <c r="M181" s="31"/>
      <c r="N181" s="32"/>
      <c r="O181" s="32"/>
      <c r="P181" s="32"/>
      <c r="Q181" s="32"/>
      <c r="R181" s="32"/>
      <c r="S181" s="41"/>
    </row>
    <row r="182" spans="3:19" s="10" customFormat="1" ht="15">
      <c r="C182" s="9"/>
      <c r="D182" s="9"/>
      <c r="G182" s="31"/>
      <c r="H182" s="31"/>
      <c r="I182" s="32"/>
      <c r="J182" s="32"/>
      <c r="K182" s="31"/>
      <c r="L182" s="31"/>
      <c r="M182" s="31"/>
      <c r="N182" s="32"/>
      <c r="O182" s="32"/>
      <c r="P182" s="32"/>
      <c r="Q182" s="32"/>
      <c r="R182" s="32"/>
      <c r="S182" s="41"/>
    </row>
    <row r="183" spans="3:19" s="10" customFormat="1" ht="15">
      <c r="C183" s="9"/>
      <c r="D183" s="9"/>
      <c r="G183" s="31"/>
      <c r="H183" s="31"/>
      <c r="I183" s="32"/>
      <c r="J183" s="32"/>
      <c r="K183" s="31"/>
      <c r="L183" s="31"/>
      <c r="M183" s="31"/>
      <c r="N183" s="32"/>
      <c r="O183" s="32"/>
      <c r="P183" s="32"/>
      <c r="Q183" s="32"/>
      <c r="R183" s="32"/>
      <c r="S183" s="41"/>
    </row>
    <row r="184" spans="3:19" s="10" customFormat="1" ht="15">
      <c r="C184" s="9"/>
      <c r="D184" s="9"/>
      <c r="G184" s="31"/>
      <c r="H184" s="31"/>
      <c r="I184" s="32"/>
      <c r="J184" s="32"/>
      <c r="K184" s="31"/>
      <c r="L184" s="31"/>
      <c r="M184" s="31"/>
      <c r="N184" s="32"/>
      <c r="O184" s="32"/>
      <c r="P184" s="32"/>
      <c r="Q184" s="32"/>
      <c r="R184" s="32"/>
      <c r="S184" s="41"/>
    </row>
    <row r="185" spans="3:19" s="10" customFormat="1" ht="15">
      <c r="C185" s="9"/>
      <c r="D185" s="9"/>
      <c r="G185" s="31"/>
      <c r="H185" s="31"/>
      <c r="I185" s="32"/>
      <c r="J185" s="32"/>
      <c r="K185" s="31"/>
      <c r="L185" s="31"/>
      <c r="M185" s="31"/>
      <c r="N185" s="32"/>
      <c r="O185" s="32"/>
      <c r="P185" s="32"/>
      <c r="Q185" s="32"/>
      <c r="R185" s="32"/>
      <c r="S185" s="41"/>
    </row>
    <row r="186" spans="3:19" s="10" customFormat="1" ht="15">
      <c r="C186" s="9"/>
      <c r="D186" s="9"/>
      <c r="G186" s="31"/>
      <c r="H186" s="31"/>
      <c r="I186" s="32"/>
      <c r="J186" s="32"/>
      <c r="K186" s="31"/>
      <c r="L186" s="31"/>
      <c r="M186" s="31"/>
      <c r="N186" s="32"/>
      <c r="O186" s="32"/>
      <c r="P186" s="32"/>
      <c r="Q186" s="32"/>
      <c r="R186" s="32"/>
      <c r="S186" s="41"/>
    </row>
    <row r="187" spans="3:19" s="10" customFormat="1" ht="15">
      <c r="C187" s="9"/>
      <c r="D187" s="9"/>
      <c r="G187" s="31"/>
      <c r="H187" s="31"/>
      <c r="I187" s="32"/>
      <c r="J187" s="32"/>
      <c r="K187" s="31"/>
      <c r="L187" s="31"/>
      <c r="M187" s="31"/>
      <c r="N187" s="32"/>
      <c r="O187" s="32"/>
      <c r="P187" s="32"/>
      <c r="Q187" s="32"/>
      <c r="R187" s="32"/>
      <c r="S187" s="41"/>
    </row>
    <row r="188" spans="3:19" s="10" customFormat="1" ht="15">
      <c r="C188" s="9"/>
      <c r="D188" s="9"/>
      <c r="G188" s="31"/>
      <c r="H188" s="31"/>
      <c r="I188" s="32"/>
      <c r="J188" s="32"/>
      <c r="K188" s="31"/>
      <c r="L188" s="31"/>
      <c r="M188" s="31"/>
      <c r="N188" s="32"/>
      <c r="O188" s="32"/>
      <c r="P188" s="32"/>
      <c r="Q188" s="32"/>
      <c r="R188" s="32"/>
      <c r="S188" s="41"/>
    </row>
    <row r="189" spans="3:19" s="10" customFormat="1" ht="15">
      <c r="C189" s="9"/>
      <c r="D189" s="9"/>
      <c r="G189" s="31"/>
      <c r="H189" s="31"/>
      <c r="I189" s="32"/>
      <c r="J189" s="32"/>
      <c r="K189" s="31"/>
      <c r="L189" s="31"/>
      <c r="M189" s="31"/>
      <c r="N189" s="32"/>
      <c r="O189" s="32"/>
      <c r="P189" s="32"/>
      <c r="Q189" s="32"/>
      <c r="R189" s="32"/>
      <c r="S189" s="41"/>
    </row>
    <row r="190" spans="3:19" s="10" customFormat="1" ht="15">
      <c r="C190" s="9"/>
      <c r="D190" s="9"/>
      <c r="G190" s="31"/>
      <c r="H190" s="31"/>
      <c r="I190" s="32"/>
      <c r="J190" s="32"/>
      <c r="K190" s="31"/>
      <c r="L190" s="31"/>
      <c r="M190" s="31"/>
      <c r="N190" s="32"/>
      <c r="O190" s="32"/>
      <c r="P190" s="32"/>
      <c r="Q190" s="32"/>
      <c r="R190" s="32"/>
      <c r="S190" s="41"/>
    </row>
    <row r="191" spans="3:19" s="10" customFormat="1" ht="15">
      <c r="C191" s="9"/>
      <c r="D191" s="9"/>
      <c r="G191" s="31"/>
      <c r="H191" s="31"/>
      <c r="I191" s="32"/>
      <c r="J191" s="32"/>
      <c r="K191" s="31"/>
      <c r="L191" s="31"/>
      <c r="M191" s="31"/>
      <c r="N191" s="32"/>
      <c r="O191" s="32"/>
      <c r="P191" s="32"/>
      <c r="Q191" s="32"/>
      <c r="R191" s="32"/>
      <c r="S191" s="41"/>
    </row>
    <row r="192" spans="3:19" s="10" customFormat="1" ht="15">
      <c r="C192" s="9"/>
      <c r="D192" s="9"/>
      <c r="G192" s="31"/>
      <c r="H192" s="31"/>
      <c r="I192" s="32"/>
      <c r="J192" s="32"/>
      <c r="K192" s="31"/>
      <c r="L192" s="31"/>
      <c r="M192" s="31"/>
      <c r="N192" s="32"/>
      <c r="O192" s="32"/>
      <c r="P192" s="32"/>
      <c r="Q192" s="32"/>
      <c r="R192" s="32"/>
      <c r="S192" s="41"/>
    </row>
    <row r="193" spans="3:19" s="10" customFormat="1" ht="15">
      <c r="C193" s="9"/>
      <c r="D193" s="9"/>
      <c r="G193" s="31"/>
      <c r="H193" s="31"/>
      <c r="I193" s="32"/>
      <c r="J193" s="32"/>
      <c r="K193" s="31"/>
      <c r="L193" s="31"/>
      <c r="M193" s="31"/>
      <c r="N193" s="32"/>
      <c r="O193" s="32"/>
      <c r="P193" s="32"/>
      <c r="Q193" s="32"/>
      <c r="R193" s="32"/>
      <c r="S193" s="41"/>
    </row>
    <row r="194" spans="3:19" s="10" customFormat="1" ht="15">
      <c r="C194" s="9"/>
      <c r="D194" s="9"/>
      <c r="G194" s="31"/>
      <c r="H194" s="31"/>
      <c r="I194" s="32"/>
      <c r="J194" s="32"/>
      <c r="K194" s="31"/>
      <c r="L194" s="31"/>
      <c r="M194" s="31"/>
      <c r="N194" s="32"/>
      <c r="O194" s="32"/>
      <c r="P194" s="32"/>
      <c r="Q194" s="32"/>
      <c r="R194" s="32"/>
      <c r="S194" s="41"/>
    </row>
    <row r="195" spans="3:19" s="10" customFormat="1" ht="15">
      <c r="C195" s="9"/>
      <c r="D195" s="9"/>
      <c r="G195" s="31"/>
      <c r="H195" s="31"/>
      <c r="I195" s="32"/>
      <c r="J195" s="32"/>
      <c r="K195" s="31"/>
      <c r="L195" s="31"/>
      <c r="M195" s="31"/>
      <c r="N195" s="32"/>
      <c r="O195" s="32"/>
      <c r="P195" s="32"/>
      <c r="Q195" s="32"/>
      <c r="R195" s="32"/>
      <c r="S195" s="41"/>
    </row>
    <row r="196" spans="3:19" s="10" customFormat="1" ht="15">
      <c r="C196" s="9"/>
      <c r="D196" s="9"/>
      <c r="G196" s="31"/>
      <c r="H196" s="31"/>
      <c r="I196" s="32"/>
      <c r="J196" s="32"/>
      <c r="K196" s="31"/>
      <c r="L196" s="31"/>
      <c r="M196" s="31"/>
      <c r="N196" s="32"/>
      <c r="O196" s="32"/>
      <c r="P196" s="32"/>
      <c r="Q196" s="32"/>
      <c r="R196" s="32"/>
      <c r="S196" s="41"/>
    </row>
    <row r="197" spans="3:19" s="10" customFormat="1" ht="15">
      <c r="C197" s="9"/>
      <c r="D197" s="9"/>
      <c r="G197" s="31"/>
      <c r="H197" s="31"/>
      <c r="I197" s="32"/>
      <c r="J197" s="32"/>
      <c r="K197" s="31"/>
      <c r="L197" s="31"/>
      <c r="M197" s="31"/>
      <c r="N197" s="32"/>
      <c r="O197" s="32"/>
      <c r="P197" s="32"/>
      <c r="Q197" s="32"/>
      <c r="R197" s="32"/>
      <c r="S197" s="41"/>
    </row>
    <row r="198" spans="3:19" s="10" customFormat="1" ht="15">
      <c r="C198" s="9"/>
      <c r="D198" s="9"/>
      <c r="G198" s="31"/>
      <c r="H198" s="31"/>
      <c r="I198" s="32"/>
      <c r="J198" s="32"/>
      <c r="K198" s="31"/>
      <c r="L198" s="31"/>
      <c r="M198" s="31"/>
      <c r="N198" s="32"/>
      <c r="O198" s="32"/>
      <c r="P198" s="32"/>
      <c r="Q198" s="32"/>
      <c r="R198" s="32"/>
      <c r="S198" s="41"/>
    </row>
    <row r="199" spans="3:19" s="10" customFormat="1" ht="15">
      <c r="C199" s="9"/>
      <c r="D199" s="9"/>
      <c r="G199" s="31"/>
      <c r="H199" s="31"/>
      <c r="I199" s="32"/>
      <c r="J199" s="32"/>
      <c r="K199" s="31"/>
      <c r="L199" s="31"/>
      <c r="M199" s="31"/>
      <c r="N199" s="32"/>
      <c r="O199" s="32"/>
      <c r="P199" s="32"/>
      <c r="Q199" s="32"/>
      <c r="R199" s="32"/>
      <c r="S199" s="41"/>
    </row>
    <row r="200" spans="3:19" s="10" customFormat="1" ht="15">
      <c r="C200" s="9"/>
      <c r="D200" s="9"/>
      <c r="G200" s="31"/>
      <c r="H200" s="31"/>
      <c r="I200" s="32"/>
      <c r="J200" s="32"/>
      <c r="K200" s="31"/>
      <c r="L200" s="31"/>
      <c r="M200" s="31"/>
      <c r="N200" s="32"/>
      <c r="O200" s="32"/>
      <c r="P200" s="32"/>
      <c r="Q200" s="32"/>
      <c r="R200" s="32"/>
      <c r="S200" s="41"/>
    </row>
    <row r="201" spans="3:19" s="10" customFormat="1" ht="15">
      <c r="C201" s="9"/>
      <c r="D201" s="9"/>
      <c r="G201" s="31"/>
      <c r="H201" s="31"/>
      <c r="I201" s="32"/>
      <c r="J201" s="32"/>
      <c r="K201" s="31"/>
      <c r="L201" s="31"/>
      <c r="M201" s="31"/>
      <c r="N201" s="32"/>
      <c r="O201" s="32"/>
      <c r="P201" s="32"/>
      <c r="Q201" s="32"/>
      <c r="R201" s="32"/>
      <c r="S201" s="41"/>
    </row>
    <row r="202" spans="3:19" s="10" customFormat="1" ht="15">
      <c r="C202" s="9"/>
      <c r="D202" s="9"/>
      <c r="G202" s="31"/>
      <c r="H202" s="31"/>
      <c r="I202" s="32"/>
      <c r="J202" s="32"/>
      <c r="K202" s="31"/>
      <c r="L202" s="31"/>
      <c r="M202" s="31"/>
      <c r="N202" s="32"/>
      <c r="O202" s="32"/>
      <c r="P202" s="32"/>
      <c r="Q202" s="32"/>
      <c r="R202" s="32"/>
      <c r="S202" s="41"/>
    </row>
    <row r="203" spans="3:19" s="10" customFormat="1" ht="15">
      <c r="C203" s="9"/>
      <c r="D203" s="9"/>
      <c r="G203" s="31"/>
      <c r="H203" s="31"/>
      <c r="I203" s="32"/>
      <c r="J203" s="32"/>
      <c r="K203" s="31"/>
      <c r="L203" s="31"/>
      <c r="M203" s="31"/>
      <c r="N203" s="32"/>
      <c r="O203" s="32"/>
      <c r="P203" s="32"/>
      <c r="Q203" s="32"/>
      <c r="R203" s="32"/>
      <c r="S203" s="41"/>
    </row>
    <row r="204" spans="3:19" s="10" customFormat="1" ht="15">
      <c r="C204" s="9"/>
      <c r="D204" s="9"/>
      <c r="G204" s="31"/>
      <c r="H204" s="31"/>
      <c r="I204" s="32"/>
      <c r="J204" s="32"/>
      <c r="K204" s="31"/>
      <c r="L204" s="31"/>
      <c r="M204" s="31"/>
      <c r="N204" s="32"/>
      <c r="O204" s="32"/>
      <c r="P204" s="32"/>
      <c r="Q204" s="32"/>
      <c r="R204" s="32"/>
      <c r="S204" s="41"/>
    </row>
    <row r="205" spans="3:19" s="10" customFormat="1" ht="15">
      <c r="C205" s="9"/>
      <c r="D205" s="9"/>
      <c r="G205" s="31"/>
      <c r="H205" s="31"/>
      <c r="I205" s="32"/>
      <c r="J205" s="32"/>
      <c r="K205" s="31"/>
      <c r="L205" s="31"/>
      <c r="M205" s="31"/>
      <c r="N205" s="32"/>
      <c r="O205" s="32"/>
      <c r="P205" s="32"/>
      <c r="Q205" s="32"/>
      <c r="R205" s="32"/>
      <c r="S205" s="41"/>
    </row>
    <row r="206" spans="3:19" s="10" customFormat="1" ht="15">
      <c r="C206" s="9"/>
      <c r="D206" s="9"/>
      <c r="G206" s="31"/>
      <c r="H206" s="31"/>
      <c r="I206" s="32"/>
      <c r="J206" s="32"/>
      <c r="K206" s="31"/>
      <c r="L206" s="31"/>
      <c r="M206" s="31"/>
      <c r="N206" s="32"/>
      <c r="O206" s="32"/>
      <c r="P206" s="32"/>
      <c r="Q206" s="32"/>
      <c r="R206" s="32"/>
      <c r="S206" s="41"/>
    </row>
    <row r="207" spans="3:19" s="10" customFormat="1" ht="15">
      <c r="C207" s="9"/>
      <c r="D207" s="9"/>
      <c r="G207" s="31"/>
      <c r="H207" s="31"/>
      <c r="I207" s="32"/>
      <c r="J207" s="32"/>
      <c r="K207" s="31"/>
      <c r="L207" s="31"/>
      <c r="M207" s="31"/>
      <c r="N207" s="32"/>
      <c r="O207" s="32"/>
      <c r="P207" s="32"/>
      <c r="Q207" s="32"/>
      <c r="R207" s="32"/>
      <c r="S207" s="41"/>
    </row>
    <row r="208" spans="3:19" s="10" customFormat="1" ht="15">
      <c r="C208" s="9"/>
      <c r="D208" s="9"/>
      <c r="G208" s="31"/>
      <c r="H208" s="31"/>
      <c r="I208" s="32"/>
      <c r="J208" s="32"/>
      <c r="K208" s="31"/>
      <c r="L208" s="31"/>
      <c r="M208" s="31"/>
      <c r="N208" s="32"/>
      <c r="O208" s="32"/>
      <c r="P208" s="32"/>
      <c r="Q208" s="32"/>
      <c r="R208" s="32"/>
      <c r="S208" s="41"/>
    </row>
    <row r="209" spans="3:19" s="10" customFormat="1" ht="15">
      <c r="C209" s="9"/>
      <c r="D209" s="9"/>
      <c r="G209" s="31"/>
      <c r="H209" s="31"/>
      <c r="I209" s="32"/>
      <c r="J209" s="32"/>
      <c r="K209" s="31"/>
      <c r="L209" s="31"/>
      <c r="M209" s="31"/>
      <c r="N209" s="32"/>
      <c r="O209" s="32"/>
      <c r="P209" s="32"/>
      <c r="Q209" s="32"/>
      <c r="R209" s="32"/>
      <c r="S209" s="41"/>
    </row>
    <row r="210" spans="3:19" s="10" customFormat="1" ht="15">
      <c r="C210" s="9"/>
      <c r="D210" s="9"/>
      <c r="G210" s="31"/>
      <c r="H210" s="31"/>
      <c r="I210" s="32"/>
      <c r="J210" s="32"/>
      <c r="K210" s="31"/>
      <c r="L210" s="31"/>
      <c r="M210" s="31"/>
      <c r="N210" s="32"/>
      <c r="O210" s="32"/>
      <c r="P210" s="32"/>
      <c r="Q210" s="32"/>
      <c r="R210" s="32"/>
      <c r="S210" s="41"/>
    </row>
    <row r="211" spans="3:19" s="10" customFormat="1" ht="15">
      <c r="C211" s="9"/>
      <c r="D211" s="9"/>
      <c r="G211" s="31"/>
      <c r="H211" s="31"/>
      <c r="I211" s="32"/>
      <c r="J211" s="32"/>
      <c r="K211" s="31"/>
      <c r="L211" s="31"/>
      <c r="M211" s="31"/>
      <c r="N211" s="32"/>
      <c r="O211" s="32"/>
      <c r="P211" s="32"/>
      <c r="Q211" s="32"/>
      <c r="R211" s="32"/>
      <c r="S211" s="41"/>
    </row>
    <row r="212" spans="3:19" s="10" customFormat="1" ht="15">
      <c r="C212" s="9"/>
      <c r="D212" s="9"/>
      <c r="G212" s="31"/>
      <c r="H212" s="31"/>
      <c r="I212" s="32"/>
      <c r="J212" s="32"/>
      <c r="K212" s="31"/>
      <c r="L212" s="31"/>
      <c r="M212" s="31"/>
      <c r="N212" s="32"/>
      <c r="O212" s="32"/>
      <c r="P212" s="32"/>
      <c r="Q212" s="32"/>
      <c r="R212" s="32"/>
      <c r="S212" s="41"/>
    </row>
    <row r="213" spans="3:19" s="10" customFormat="1" ht="15">
      <c r="C213" s="9"/>
      <c r="D213" s="9"/>
      <c r="G213" s="31"/>
      <c r="H213" s="31"/>
      <c r="I213" s="32"/>
      <c r="J213" s="32"/>
      <c r="K213" s="31"/>
      <c r="L213" s="31"/>
      <c r="M213" s="31"/>
      <c r="N213" s="32"/>
      <c r="O213" s="32"/>
      <c r="P213" s="32"/>
      <c r="Q213" s="32"/>
      <c r="R213" s="32"/>
      <c r="S213" s="41"/>
    </row>
    <row r="214" spans="3:19" s="10" customFormat="1" ht="15">
      <c r="C214" s="9"/>
      <c r="D214" s="9"/>
      <c r="G214" s="31"/>
      <c r="H214" s="31"/>
      <c r="I214" s="32"/>
      <c r="J214" s="32"/>
      <c r="K214" s="31"/>
      <c r="L214" s="31"/>
      <c r="M214" s="31"/>
      <c r="N214" s="32"/>
      <c r="O214" s="32"/>
      <c r="P214" s="32"/>
      <c r="Q214" s="32"/>
      <c r="R214" s="32"/>
      <c r="S214" s="41"/>
    </row>
    <row r="215" spans="3:19" s="10" customFormat="1" ht="15">
      <c r="C215" s="9"/>
      <c r="D215" s="9"/>
      <c r="G215" s="31"/>
      <c r="H215" s="31"/>
      <c r="I215" s="32"/>
      <c r="J215" s="32"/>
      <c r="K215" s="31"/>
      <c r="L215" s="31"/>
      <c r="M215" s="31"/>
      <c r="N215" s="32"/>
      <c r="O215" s="32"/>
      <c r="P215" s="32"/>
      <c r="Q215" s="32"/>
      <c r="R215" s="32"/>
      <c r="S215" s="41"/>
    </row>
    <row r="216" spans="3:19" s="10" customFormat="1" ht="15">
      <c r="C216" s="9"/>
      <c r="D216" s="9"/>
      <c r="G216" s="31"/>
      <c r="H216" s="31"/>
      <c r="I216" s="32"/>
      <c r="J216" s="32"/>
      <c r="K216" s="31"/>
      <c r="L216" s="31"/>
      <c r="M216" s="31"/>
      <c r="N216" s="32"/>
      <c r="O216" s="32"/>
      <c r="P216" s="32"/>
      <c r="Q216" s="32"/>
      <c r="R216" s="32"/>
      <c r="S216" s="41"/>
    </row>
    <row r="217" spans="3:19" s="10" customFormat="1" ht="15">
      <c r="C217" s="9"/>
      <c r="D217" s="9"/>
      <c r="G217" s="31"/>
      <c r="H217" s="31"/>
      <c r="I217" s="32"/>
      <c r="J217" s="32"/>
      <c r="K217" s="31"/>
      <c r="L217" s="31"/>
      <c r="M217" s="31"/>
      <c r="N217" s="32"/>
      <c r="O217" s="32"/>
      <c r="P217" s="32"/>
      <c r="Q217" s="32"/>
      <c r="R217" s="32"/>
      <c r="S217" s="41"/>
    </row>
    <row r="218" spans="3:19" s="10" customFormat="1" ht="15">
      <c r="C218" s="9"/>
      <c r="D218" s="9"/>
      <c r="G218" s="31"/>
      <c r="H218" s="31"/>
      <c r="I218" s="32"/>
      <c r="J218" s="32"/>
      <c r="K218" s="31"/>
      <c r="L218" s="31"/>
      <c r="M218" s="31"/>
      <c r="N218" s="32"/>
      <c r="O218" s="32"/>
      <c r="P218" s="32"/>
      <c r="Q218" s="32"/>
      <c r="R218" s="32"/>
      <c r="S218" s="41"/>
    </row>
    <row r="219" spans="3:19" s="10" customFormat="1" ht="15">
      <c r="C219" s="9"/>
      <c r="D219" s="9"/>
      <c r="G219" s="31"/>
      <c r="H219" s="31"/>
      <c r="I219" s="32"/>
      <c r="J219" s="32"/>
      <c r="K219" s="31"/>
      <c r="L219" s="31"/>
      <c r="M219" s="31"/>
      <c r="N219" s="32"/>
      <c r="O219" s="32"/>
      <c r="P219" s="32"/>
      <c r="Q219" s="32"/>
      <c r="R219" s="32"/>
      <c r="S219" s="41"/>
    </row>
    <row r="220" spans="3:19" s="10" customFormat="1" ht="15">
      <c r="C220" s="9"/>
      <c r="D220" s="9"/>
      <c r="G220" s="31"/>
      <c r="H220" s="31"/>
      <c r="I220" s="32"/>
      <c r="J220" s="32"/>
      <c r="K220" s="31"/>
      <c r="L220" s="31"/>
      <c r="M220" s="31"/>
      <c r="N220" s="32"/>
      <c r="O220" s="32"/>
      <c r="P220" s="32"/>
      <c r="Q220" s="32"/>
      <c r="R220" s="32"/>
      <c r="S220" s="41"/>
    </row>
    <row r="221" spans="3:19" s="10" customFormat="1" ht="15">
      <c r="C221" s="9"/>
      <c r="D221" s="9"/>
      <c r="G221" s="31"/>
      <c r="H221" s="31"/>
      <c r="I221" s="32"/>
      <c r="J221" s="32"/>
      <c r="K221" s="31"/>
      <c r="L221" s="31"/>
      <c r="M221" s="31"/>
      <c r="N221" s="32"/>
      <c r="O221" s="32"/>
      <c r="P221" s="32"/>
      <c r="Q221" s="32"/>
      <c r="R221" s="32"/>
      <c r="S221" s="41"/>
    </row>
    <row r="222" spans="3:19" s="10" customFormat="1" ht="15">
      <c r="C222" s="9"/>
      <c r="D222" s="9"/>
      <c r="G222" s="31"/>
      <c r="H222" s="31"/>
      <c r="I222" s="32"/>
      <c r="J222" s="32"/>
      <c r="K222" s="31"/>
      <c r="L222" s="31"/>
      <c r="M222" s="31"/>
      <c r="N222" s="32"/>
      <c r="O222" s="32"/>
      <c r="P222" s="32"/>
      <c r="Q222" s="32"/>
      <c r="R222" s="32"/>
      <c r="S222" s="41"/>
    </row>
    <row r="223" spans="3:19" s="10" customFormat="1" ht="15">
      <c r="C223" s="9"/>
      <c r="D223" s="9"/>
      <c r="G223" s="31"/>
      <c r="H223" s="31"/>
      <c r="I223" s="32"/>
      <c r="J223" s="32"/>
      <c r="K223" s="31"/>
      <c r="L223" s="31"/>
      <c r="M223" s="31"/>
      <c r="N223" s="32"/>
      <c r="O223" s="32"/>
      <c r="P223" s="32"/>
      <c r="Q223" s="32"/>
      <c r="R223" s="32"/>
      <c r="S223" s="41"/>
    </row>
    <row r="224" spans="3:19" s="10" customFormat="1" ht="15">
      <c r="C224" s="9"/>
      <c r="D224" s="9"/>
      <c r="G224" s="31"/>
      <c r="H224" s="31"/>
      <c r="I224" s="32"/>
      <c r="J224" s="32"/>
      <c r="K224" s="31"/>
      <c r="L224" s="31"/>
      <c r="M224" s="31"/>
      <c r="N224" s="32"/>
      <c r="O224" s="32"/>
      <c r="P224" s="32"/>
      <c r="Q224" s="32"/>
      <c r="R224" s="32"/>
      <c r="S224" s="41"/>
    </row>
    <row r="225" spans="3:19" s="10" customFormat="1" ht="15">
      <c r="C225" s="9"/>
      <c r="D225" s="9"/>
      <c r="G225" s="31"/>
      <c r="H225" s="31"/>
      <c r="I225" s="32"/>
      <c r="J225" s="32"/>
      <c r="K225" s="31"/>
      <c r="L225" s="31"/>
      <c r="M225" s="31"/>
      <c r="N225" s="32"/>
      <c r="O225" s="32"/>
      <c r="P225" s="32"/>
      <c r="Q225" s="32"/>
      <c r="R225" s="32"/>
      <c r="S225" s="41"/>
    </row>
    <row r="226" spans="3:19" s="10" customFormat="1" ht="15">
      <c r="C226" s="9"/>
      <c r="D226" s="9"/>
      <c r="G226" s="31"/>
      <c r="H226" s="31"/>
      <c r="I226" s="32"/>
      <c r="J226" s="32"/>
      <c r="K226" s="31"/>
      <c r="L226" s="31"/>
      <c r="M226" s="31"/>
      <c r="N226" s="32"/>
      <c r="O226" s="32"/>
      <c r="P226" s="32"/>
      <c r="Q226" s="32"/>
      <c r="R226" s="32"/>
      <c r="S226" s="41"/>
    </row>
    <row r="227" spans="3:19" s="10" customFormat="1" ht="15">
      <c r="C227" s="9"/>
      <c r="D227" s="9"/>
      <c r="G227" s="31"/>
      <c r="H227" s="31"/>
      <c r="I227" s="32"/>
      <c r="J227" s="32"/>
      <c r="K227" s="31"/>
      <c r="L227" s="31"/>
      <c r="M227" s="31"/>
      <c r="N227" s="32"/>
      <c r="O227" s="32"/>
      <c r="P227" s="32"/>
      <c r="Q227" s="32"/>
      <c r="R227" s="32"/>
      <c r="S227" s="41"/>
    </row>
    <row r="228" spans="3:19" s="10" customFormat="1" ht="15">
      <c r="C228" s="9"/>
      <c r="D228" s="9"/>
      <c r="G228" s="31"/>
      <c r="H228" s="31"/>
      <c r="I228" s="32"/>
      <c r="J228" s="32"/>
      <c r="K228" s="31"/>
      <c r="L228" s="31"/>
      <c r="M228" s="31"/>
      <c r="N228" s="32"/>
      <c r="O228" s="32"/>
      <c r="P228" s="32"/>
      <c r="Q228" s="32"/>
      <c r="R228" s="32"/>
      <c r="S228" s="41"/>
    </row>
    <row r="229" spans="3:19" s="10" customFormat="1" ht="15">
      <c r="C229" s="9"/>
      <c r="D229" s="9"/>
      <c r="G229" s="31"/>
      <c r="H229" s="31"/>
      <c r="I229" s="32"/>
      <c r="J229" s="32"/>
      <c r="K229" s="31"/>
      <c r="L229" s="31"/>
      <c r="M229" s="31"/>
      <c r="N229" s="32"/>
      <c r="O229" s="32"/>
      <c r="P229" s="32"/>
      <c r="Q229" s="32"/>
      <c r="R229" s="32"/>
      <c r="S229" s="41"/>
    </row>
    <row r="230" spans="3:19" s="10" customFormat="1" ht="15">
      <c r="C230" s="9"/>
      <c r="D230" s="9"/>
      <c r="G230" s="31"/>
      <c r="H230" s="31"/>
      <c r="I230" s="32"/>
      <c r="J230" s="32"/>
      <c r="K230" s="31"/>
      <c r="L230" s="31"/>
      <c r="M230" s="31"/>
      <c r="N230" s="32"/>
      <c r="O230" s="32"/>
      <c r="P230" s="32"/>
      <c r="Q230" s="32"/>
      <c r="R230" s="32"/>
      <c r="S230" s="41"/>
    </row>
    <row r="231" spans="3:19" s="10" customFormat="1" ht="15">
      <c r="C231" s="9"/>
      <c r="D231" s="9"/>
      <c r="G231" s="31"/>
      <c r="H231" s="31"/>
      <c r="I231" s="32"/>
      <c r="J231" s="32"/>
      <c r="K231" s="31"/>
      <c r="L231" s="31"/>
      <c r="M231" s="31"/>
      <c r="N231" s="32"/>
      <c r="O231" s="32"/>
      <c r="P231" s="32"/>
      <c r="Q231" s="32"/>
      <c r="R231" s="32"/>
      <c r="S231" s="41"/>
    </row>
    <row r="232" spans="3:19" s="10" customFormat="1" ht="15">
      <c r="C232" s="9"/>
      <c r="D232" s="9"/>
      <c r="G232" s="31"/>
      <c r="H232" s="31"/>
      <c r="I232" s="32"/>
      <c r="J232" s="32"/>
      <c r="K232" s="31"/>
      <c r="L232" s="31"/>
      <c r="M232" s="31"/>
      <c r="N232" s="32"/>
      <c r="O232" s="32"/>
      <c r="P232" s="32"/>
      <c r="Q232" s="32"/>
      <c r="R232" s="32"/>
      <c r="S232" s="41"/>
    </row>
    <row r="233" spans="3:19" s="10" customFormat="1" ht="15">
      <c r="C233" s="9"/>
      <c r="D233" s="9"/>
      <c r="G233" s="31"/>
      <c r="H233" s="31"/>
      <c r="I233" s="32"/>
      <c r="J233" s="32"/>
      <c r="K233" s="31"/>
      <c r="L233" s="31"/>
      <c r="M233" s="31"/>
      <c r="N233" s="32"/>
      <c r="O233" s="32"/>
      <c r="P233" s="32"/>
      <c r="Q233" s="32"/>
      <c r="R233" s="32"/>
      <c r="S233" s="41"/>
    </row>
    <row r="234" spans="3:19" s="10" customFormat="1" ht="15">
      <c r="C234" s="9"/>
      <c r="D234" s="9"/>
      <c r="G234" s="31"/>
      <c r="H234" s="31"/>
      <c r="I234" s="32"/>
      <c r="J234" s="32"/>
      <c r="K234" s="31"/>
      <c r="L234" s="31"/>
      <c r="M234" s="31"/>
      <c r="N234" s="32"/>
      <c r="O234" s="32"/>
      <c r="P234" s="32"/>
      <c r="Q234" s="32"/>
      <c r="R234" s="32"/>
      <c r="S234" s="41"/>
    </row>
    <row r="235" spans="3:19" s="10" customFormat="1" ht="15">
      <c r="C235" s="9"/>
      <c r="D235" s="9"/>
      <c r="G235" s="31"/>
      <c r="H235" s="31"/>
      <c r="I235" s="32"/>
      <c r="J235" s="32"/>
      <c r="K235" s="31"/>
      <c r="L235" s="31"/>
      <c r="M235" s="31"/>
      <c r="N235" s="32"/>
      <c r="O235" s="32"/>
      <c r="P235" s="32"/>
      <c r="Q235" s="32"/>
      <c r="R235" s="32"/>
      <c r="S235" s="41"/>
    </row>
    <row r="236" spans="3:19" s="10" customFormat="1" ht="15">
      <c r="C236" s="9"/>
      <c r="D236" s="9"/>
      <c r="G236" s="31"/>
      <c r="H236" s="31"/>
      <c r="I236" s="32"/>
      <c r="J236" s="32"/>
      <c r="K236" s="31"/>
      <c r="L236" s="31"/>
      <c r="M236" s="31"/>
      <c r="N236" s="32"/>
      <c r="O236" s="32"/>
      <c r="P236" s="32"/>
      <c r="Q236" s="32"/>
      <c r="R236" s="32"/>
      <c r="S236" s="41"/>
    </row>
    <row r="237" spans="3:19" s="10" customFormat="1" ht="15">
      <c r="C237" s="9"/>
      <c r="D237" s="9"/>
      <c r="G237" s="31"/>
      <c r="H237" s="31"/>
      <c r="I237" s="32"/>
      <c r="J237" s="32"/>
      <c r="K237" s="31"/>
      <c r="L237" s="31"/>
      <c r="M237" s="31"/>
      <c r="N237" s="32"/>
      <c r="O237" s="32"/>
      <c r="P237" s="32"/>
      <c r="Q237" s="32"/>
      <c r="R237" s="32"/>
      <c r="S237" s="41"/>
    </row>
    <row r="238" spans="3:19" s="10" customFormat="1" ht="15">
      <c r="C238" s="9"/>
      <c r="D238" s="9"/>
      <c r="G238" s="31"/>
      <c r="H238" s="31"/>
      <c r="I238" s="32"/>
      <c r="J238" s="32"/>
      <c r="K238" s="31"/>
      <c r="L238" s="31"/>
      <c r="M238" s="31"/>
      <c r="N238" s="32"/>
      <c r="O238" s="32"/>
      <c r="P238" s="32"/>
      <c r="Q238" s="32"/>
      <c r="R238" s="32"/>
      <c r="S238" s="41"/>
    </row>
    <row r="239" spans="3:19" s="10" customFormat="1" ht="15">
      <c r="C239" s="9"/>
      <c r="D239" s="9"/>
      <c r="G239" s="31"/>
      <c r="H239" s="31"/>
      <c r="I239" s="32"/>
      <c r="J239" s="32"/>
      <c r="K239" s="31"/>
      <c r="L239" s="31"/>
      <c r="M239" s="31"/>
      <c r="N239" s="32"/>
      <c r="O239" s="32"/>
      <c r="P239" s="32"/>
      <c r="Q239" s="32"/>
      <c r="R239" s="32"/>
      <c r="S239" s="41"/>
    </row>
    <row r="240" spans="3:19" s="10" customFormat="1" ht="15">
      <c r="C240" s="9"/>
      <c r="D240" s="9"/>
      <c r="G240" s="31"/>
      <c r="H240" s="31"/>
      <c r="I240" s="32"/>
      <c r="J240" s="32"/>
      <c r="K240" s="31"/>
      <c r="L240" s="31"/>
      <c r="M240" s="31"/>
      <c r="N240" s="32"/>
      <c r="O240" s="32"/>
      <c r="P240" s="32"/>
      <c r="Q240" s="32"/>
      <c r="R240" s="32"/>
      <c r="S240" s="41"/>
    </row>
    <row r="241" spans="3:19" s="10" customFormat="1" ht="15">
      <c r="C241" s="9"/>
      <c r="D241" s="9"/>
      <c r="G241" s="31"/>
      <c r="H241" s="31"/>
      <c r="I241" s="32"/>
      <c r="J241" s="32"/>
      <c r="K241" s="31"/>
      <c r="L241" s="31"/>
      <c r="M241" s="31"/>
      <c r="N241" s="32"/>
      <c r="O241" s="32"/>
      <c r="P241" s="32"/>
      <c r="Q241" s="32"/>
      <c r="R241" s="32"/>
      <c r="S241" s="41"/>
    </row>
    <row r="242" spans="3:19" s="10" customFormat="1" ht="15">
      <c r="C242" s="9"/>
      <c r="D242" s="9"/>
      <c r="G242" s="31"/>
      <c r="H242" s="31"/>
      <c r="I242" s="32"/>
      <c r="J242" s="32"/>
      <c r="K242" s="31"/>
      <c r="L242" s="31"/>
      <c r="M242" s="31"/>
      <c r="N242" s="32"/>
      <c r="O242" s="32"/>
      <c r="P242" s="32"/>
      <c r="Q242" s="32"/>
      <c r="R242" s="32"/>
      <c r="S242" s="41"/>
    </row>
    <row r="243" spans="3:19" s="10" customFormat="1" ht="15">
      <c r="C243" s="9"/>
      <c r="D243" s="9"/>
      <c r="G243" s="31"/>
      <c r="H243" s="31"/>
      <c r="I243" s="32"/>
      <c r="J243" s="32"/>
      <c r="K243" s="31"/>
      <c r="L243" s="31"/>
      <c r="M243" s="31"/>
      <c r="N243" s="32"/>
      <c r="O243" s="32"/>
      <c r="P243" s="32"/>
      <c r="Q243" s="32"/>
      <c r="R243" s="32"/>
      <c r="S243" s="41"/>
    </row>
    <row r="244" spans="3:19" s="10" customFormat="1" ht="15">
      <c r="C244" s="9"/>
      <c r="D244" s="9"/>
      <c r="G244" s="31"/>
      <c r="H244" s="31"/>
      <c r="I244" s="32"/>
      <c r="J244" s="32"/>
      <c r="K244" s="31"/>
      <c r="L244" s="31"/>
      <c r="M244" s="31"/>
      <c r="N244" s="32"/>
      <c r="O244" s="32"/>
      <c r="P244" s="32"/>
      <c r="Q244" s="32"/>
      <c r="R244" s="32"/>
      <c r="S244" s="41"/>
    </row>
    <row r="245" spans="3:19" s="10" customFormat="1" ht="15">
      <c r="C245" s="9"/>
      <c r="D245" s="9"/>
      <c r="G245" s="31"/>
      <c r="H245" s="31"/>
      <c r="I245" s="32"/>
      <c r="J245" s="32"/>
      <c r="K245" s="31"/>
      <c r="L245" s="31"/>
      <c r="M245" s="31"/>
      <c r="N245" s="32"/>
      <c r="O245" s="32"/>
      <c r="P245" s="32"/>
      <c r="Q245" s="32"/>
      <c r="R245" s="32"/>
      <c r="S245" s="41"/>
    </row>
    <row r="246" spans="3:19" s="10" customFormat="1" ht="15">
      <c r="C246" s="9"/>
      <c r="D246" s="9"/>
      <c r="G246" s="31"/>
      <c r="H246" s="31"/>
      <c r="I246" s="32"/>
      <c r="J246" s="32"/>
      <c r="K246" s="31"/>
      <c r="L246" s="31"/>
      <c r="M246" s="31"/>
      <c r="N246" s="32"/>
      <c r="O246" s="32"/>
      <c r="P246" s="32"/>
      <c r="Q246" s="32"/>
      <c r="R246" s="32"/>
      <c r="S246" s="41"/>
    </row>
    <row r="247" spans="3:19" s="10" customFormat="1" ht="15">
      <c r="C247" s="9"/>
      <c r="D247" s="9"/>
      <c r="G247" s="31"/>
      <c r="H247" s="31"/>
      <c r="I247" s="32"/>
      <c r="J247" s="32"/>
      <c r="K247" s="31"/>
      <c r="L247" s="31"/>
      <c r="M247" s="31"/>
      <c r="N247" s="32"/>
      <c r="O247" s="32"/>
      <c r="P247" s="32"/>
      <c r="Q247" s="32"/>
      <c r="R247" s="32"/>
      <c r="S247" s="41"/>
    </row>
    <row r="248" spans="3:19" s="10" customFormat="1" ht="15">
      <c r="C248" s="9"/>
      <c r="D248" s="9"/>
      <c r="G248" s="31"/>
      <c r="H248" s="31"/>
      <c r="I248" s="32"/>
      <c r="J248" s="32"/>
      <c r="K248" s="31"/>
      <c r="L248" s="31"/>
      <c r="M248" s="31"/>
      <c r="N248" s="32"/>
      <c r="O248" s="32"/>
      <c r="P248" s="32"/>
      <c r="Q248" s="32"/>
      <c r="R248" s="32"/>
      <c r="S248" s="41"/>
    </row>
    <row r="249" spans="3:19" s="10" customFormat="1" ht="15">
      <c r="C249" s="9"/>
      <c r="D249" s="9"/>
      <c r="G249" s="31"/>
      <c r="H249" s="31"/>
      <c r="I249" s="32"/>
      <c r="J249" s="32"/>
      <c r="K249" s="31"/>
      <c r="L249" s="31"/>
      <c r="M249" s="31"/>
      <c r="N249" s="32"/>
      <c r="O249" s="32"/>
      <c r="P249" s="32"/>
      <c r="Q249" s="32"/>
      <c r="R249" s="32"/>
      <c r="S249" s="41"/>
    </row>
    <row r="250" spans="3:19" s="10" customFormat="1" ht="15">
      <c r="C250" s="9"/>
      <c r="D250" s="9"/>
      <c r="G250" s="31"/>
      <c r="H250" s="31"/>
      <c r="I250" s="32"/>
      <c r="J250" s="32"/>
      <c r="K250" s="31"/>
      <c r="L250" s="31"/>
      <c r="M250" s="31"/>
      <c r="N250" s="32"/>
      <c r="O250" s="32"/>
      <c r="P250" s="32"/>
      <c r="Q250" s="32"/>
      <c r="R250" s="32"/>
      <c r="S250" s="41"/>
    </row>
    <row r="251" spans="3:19" s="10" customFormat="1" ht="15">
      <c r="C251" s="9"/>
      <c r="D251" s="9"/>
      <c r="G251" s="31"/>
      <c r="H251" s="31"/>
      <c r="I251" s="32"/>
      <c r="J251" s="32"/>
      <c r="K251" s="31"/>
      <c r="L251" s="31"/>
      <c r="M251" s="31"/>
      <c r="N251" s="32"/>
      <c r="O251" s="32"/>
      <c r="P251" s="32"/>
      <c r="Q251" s="32"/>
      <c r="R251" s="32"/>
      <c r="S251" s="41"/>
    </row>
    <row r="252" spans="3:19" s="10" customFormat="1" ht="15">
      <c r="C252" s="9"/>
      <c r="D252" s="9"/>
      <c r="G252" s="31"/>
      <c r="H252" s="31"/>
      <c r="I252" s="32"/>
      <c r="J252" s="32"/>
      <c r="K252" s="31"/>
      <c r="L252" s="31"/>
      <c r="M252" s="31"/>
      <c r="N252" s="32"/>
      <c r="O252" s="32"/>
      <c r="P252" s="32"/>
      <c r="Q252" s="32"/>
      <c r="R252" s="32"/>
      <c r="S252" s="41"/>
    </row>
    <row r="253" spans="3:19" s="10" customFormat="1" ht="15">
      <c r="C253" s="9"/>
      <c r="D253" s="9"/>
      <c r="G253" s="31"/>
      <c r="H253" s="31"/>
      <c r="I253" s="32"/>
      <c r="J253" s="32"/>
      <c r="K253" s="31"/>
      <c r="L253" s="31"/>
      <c r="M253" s="31"/>
      <c r="N253" s="32"/>
      <c r="O253" s="32"/>
      <c r="P253" s="32"/>
      <c r="Q253" s="32"/>
      <c r="R253" s="32"/>
      <c r="S253" s="41"/>
    </row>
    <row r="254" spans="3:19" s="10" customFormat="1" ht="15">
      <c r="C254" s="9"/>
      <c r="D254" s="9"/>
      <c r="G254" s="31"/>
      <c r="H254" s="31"/>
      <c r="I254" s="32"/>
      <c r="J254" s="32"/>
      <c r="K254" s="31"/>
      <c r="L254" s="31"/>
      <c r="M254" s="31"/>
      <c r="N254" s="32"/>
      <c r="O254" s="32"/>
      <c r="P254" s="32"/>
      <c r="Q254" s="32"/>
      <c r="R254" s="32"/>
      <c r="S254" s="41"/>
    </row>
    <row r="255" spans="3:19" s="10" customFormat="1" ht="15">
      <c r="C255" s="9"/>
      <c r="D255" s="9"/>
      <c r="G255" s="31"/>
      <c r="H255" s="31"/>
      <c r="I255" s="32"/>
      <c r="J255" s="32"/>
      <c r="K255" s="31"/>
      <c r="L255" s="31"/>
      <c r="M255" s="31"/>
      <c r="N255" s="32"/>
      <c r="O255" s="32"/>
      <c r="P255" s="32"/>
      <c r="Q255" s="32"/>
      <c r="R255" s="32"/>
      <c r="S255" s="41"/>
    </row>
    <row r="256" spans="3:19" s="10" customFormat="1" ht="15">
      <c r="C256" s="9"/>
      <c r="D256" s="9"/>
      <c r="G256" s="31"/>
      <c r="H256" s="31"/>
      <c r="I256" s="32"/>
      <c r="J256" s="32"/>
      <c r="K256" s="31"/>
      <c r="L256" s="31"/>
      <c r="M256" s="31"/>
      <c r="N256" s="32"/>
      <c r="O256" s="32"/>
      <c r="P256" s="32"/>
      <c r="Q256" s="32"/>
      <c r="R256" s="32"/>
      <c r="S256" s="41"/>
    </row>
    <row r="257" spans="3:19" s="10" customFormat="1" ht="15">
      <c r="C257" s="9"/>
      <c r="D257" s="9"/>
      <c r="G257" s="31"/>
      <c r="H257" s="31"/>
      <c r="I257" s="32"/>
      <c r="J257" s="32"/>
      <c r="K257" s="31"/>
      <c r="L257" s="31"/>
      <c r="M257" s="31"/>
      <c r="N257" s="32"/>
      <c r="O257" s="32"/>
      <c r="P257" s="32"/>
      <c r="Q257" s="32"/>
      <c r="R257" s="32"/>
      <c r="S257" s="41"/>
    </row>
    <row r="258" spans="3:19" s="10" customFormat="1" ht="15">
      <c r="C258" s="9"/>
      <c r="D258" s="9"/>
      <c r="G258" s="31"/>
      <c r="H258" s="31"/>
      <c r="I258" s="32"/>
      <c r="J258" s="32"/>
      <c r="K258" s="31"/>
      <c r="L258" s="31"/>
      <c r="M258" s="31"/>
      <c r="N258" s="32"/>
      <c r="O258" s="32"/>
      <c r="P258" s="32"/>
      <c r="Q258" s="32"/>
      <c r="R258" s="32"/>
      <c r="S258" s="41"/>
    </row>
    <row r="259" spans="3:19" s="10" customFormat="1" ht="15">
      <c r="C259" s="9"/>
      <c r="D259" s="9"/>
      <c r="G259" s="31"/>
      <c r="H259" s="31"/>
      <c r="I259" s="32"/>
      <c r="J259" s="32"/>
      <c r="K259" s="31"/>
      <c r="L259" s="31"/>
      <c r="M259" s="31"/>
      <c r="N259" s="32"/>
      <c r="O259" s="32"/>
      <c r="P259" s="32"/>
      <c r="Q259" s="32"/>
      <c r="R259" s="32"/>
      <c r="S259" s="41"/>
    </row>
    <row r="260" spans="3:19" s="10" customFormat="1" ht="15">
      <c r="C260" s="9"/>
      <c r="D260" s="9"/>
      <c r="G260" s="31"/>
      <c r="H260" s="31"/>
      <c r="I260" s="32"/>
      <c r="J260" s="32"/>
      <c r="K260" s="31"/>
      <c r="L260" s="31"/>
      <c r="M260" s="31"/>
      <c r="N260" s="32"/>
      <c r="O260" s="32"/>
      <c r="P260" s="32"/>
      <c r="Q260" s="32"/>
      <c r="R260" s="32"/>
      <c r="S260" s="41"/>
    </row>
    <row r="261" spans="3:19" s="10" customFormat="1" ht="15">
      <c r="C261" s="9"/>
      <c r="D261" s="9"/>
      <c r="G261" s="31"/>
      <c r="H261" s="31"/>
      <c r="I261" s="32"/>
      <c r="J261" s="32"/>
      <c r="K261" s="31"/>
      <c r="L261" s="31"/>
      <c r="M261" s="31"/>
      <c r="N261" s="32"/>
      <c r="O261" s="32"/>
      <c r="P261" s="32"/>
      <c r="Q261" s="32"/>
      <c r="R261" s="32"/>
      <c r="S261" s="41"/>
    </row>
    <row r="262" spans="3:19" s="10" customFormat="1" ht="15">
      <c r="C262" s="9"/>
      <c r="D262" s="9"/>
      <c r="G262" s="31"/>
      <c r="H262" s="31"/>
      <c r="I262" s="32"/>
      <c r="J262" s="32"/>
      <c r="K262" s="31"/>
      <c r="L262" s="31"/>
      <c r="M262" s="31"/>
      <c r="N262" s="32"/>
      <c r="O262" s="32"/>
      <c r="P262" s="32"/>
      <c r="Q262" s="32"/>
      <c r="R262" s="32"/>
      <c r="S262" s="41"/>
    </row>
    <row r="263" spans="3:19" s="10" customFormat="1" ht="15">
      <c r="C263" s="9"/>
      <c r="D263" s="9"/>
      <c r="G263" s="31"/>
      <c r="H263" s="31"/>
      <c r="I263" s="32"/>
      <c r="J263" s="32"/>
      <c r="K263" s="31"/>
      <c r="L263" s="31"/>
      <c r="M263" s="31"/>
      <c r="N263" s="32"/>
      <c r="O263" s="32"/>
      <c r="P263" s="32"/>
      <c r="Q263" s="32"/>
      <c r="R263" s="32"/>
      <c r="S263" s="41"/>
    </row>
    <row r="264" spans="3:19" s="10" customFormat="1" ht="15">
      <c r="C264" s="9"/>
      <c r="D264" s="9"/>
      <c r="G264" s="31"/>
      <c r="H264" s="31"/>
      <c r="I264" s="32"/>
      <c r="J264" s="32"/>
      <c r="K264" s="31"/>
      <c r="L264" s="31"/>
      <c r="M264" s="31"/>
      <c r="N264" s="32"/>
      <c r="O264" s="32"/>
      <c r="P264" s="32"/>
      <c r="Q264" s="32"/>
      <c r="R264" s="32"/>
      <c r="S264" s="41"/>
    </row>
    <row r="265" spans="3:19" s="10" customFormat="1" ht="15">
      <c r="C265" s="9"/>
      <c r="D265" s="9"/>
      <c r="G265" s="31"/>
      <c r="H265" s="31"/>
      <c r="I265" s="32"/>
      <c r="J265" s="32"/>
      <c r="K265" s="31"/>
      <c r="L265" s="31"/>
      <c r="M265" s="31"/>
      <c r="N265" s="32"/>
      <c r="O265" s="32"/>
      <c r="P265" s="32"/>
      <c r="Q265" s="32"/>
      <c r="R265" s="32"/>
      <c r="S265" s="41"/>
    </row>
    <row r="266" spans="3:19" s="10" customFormat="1" ht="15">
      <c r="C266" s="9"/>
      <c r="D266" s="9"/>
      <c r="G266" s="31"/>
      <c r="H266" s="31"/>
      <c r="I266" s="32"/>
      <c r="J266" s="32"/>
      <c r="K266" s="31"/>
      <c r="L266" s="31"/>
      <c r="M266" s="31"/>
      <c r="N266" s="32"/>
      <c r="O266" s="32"/>
      <c r="P266" s="32"/>
      <c r="Q266" s="32"/>
      <c r="R266" s="32"/>
      <c r="S266" s="41"/>
    </row>
    <row r="267" spans="3:19" s="10" customFormat="1" ht="15">
      <c r="C267" s="9"/>
      <c r="D267" s="9"/>
      <c r="G267" s="31"/>
      <c r="H267" s="31"/>
      <c r="I267" s="32"/>
      <c r="J267" s="32"/>
      <c r="K267" s="31"/>
      <c r="L267" s="31"/>
      <c r="M267" s="31"/>
      <c r="N267" s="32"/>
      <c r="O267" s="32"/>
      <c r="P267" s="32"/>
      <c r="Q267" s="32"/>
      <c r="R267" s="32"/>
      <c r="S267" s="41"/>
    </row>
    <row r="268" spans="3:19" s="10" customFormat="1" ht="15">
      <c r="C268" s="9"/>
      <c r="D268" s="9"/>
      <c r="G268" s="31"/>
      <c r="H268" s="31"/>
      <c r="I268" s="32"/>
      <c r="J268" s="32"/>
      <c r="K268" s="31"/>
      <c r="L268" s="31"/>
      <c r="M268" s="31"/>
      <c r="N268" s="32"/>
      <c r="O268" s="32"/>
      <c r="P268" s="32"/>
      <c r="Q268" s="32"/>
      <c r="R268" s="32"/>
      <c r="S268" s="41"/>
    </row>
    <row r="269" spans="3:19" s="10" customFormat="1" ht="15">
      <c r="C269" s="9"/>
      <c r="D269" s="9"/>
      <c r="G269" s="31"/>
      <c r="H269" s="31"/>
      <c r="I269" s="32"/>
      <c r="J269" s="32"/>
      <c r="K269" s="31"/>
      <c r="L269" s="31"/>
      <c r="M269" s="31"/>
      <c r="N269" s="32"/>
      <c r="O269" s="32"/>
      <c r="P269" s="32"/>
      <c r="Q269" s="32"/>
      <c r="R269" s="32"/>
      <c r="S269" s="41"/>
    </row>
    <row r="270" spans="3:19" s="10" customFormat="1" ht="15">
      <c r="C270" s="9"/>
      <c r="D270" s="9"/>
      <c r="G270" s="31"/>
      <c r="H270" s="31"/>
      <c r="I270" s="32"/>
      <c r="J270" s="32"/>
      <c r="K270" s="31"/>
      <c r="L270" s="31"/>
      <c r="M270" s="31"/>
      <c r="N270" s="32"/>
      <c r="O270" s="32"/>
      <c r="P270" s="32"/>
      <c r="Q270" s="32"/>
      <c r="R270" s="32"/>
      <c r="S270" s="41"/>
    </row>
    <row r="271" spans="3:19" s="10" customFormat="1" ht="15">
      <c r="C271" s="9"/>
      <c r="D271" s="9"/>
      <c r="G271" s="31"/>
      <c r="H271" s="31"/>
      <c r="I271" s="32"/>
      <c r="J271" s="32"/>
      <c r="K271" s="31"/>
      <c r="L271" s="31"/>
      <c r="M271" s="31"/>
      <c r="N271" s="32"/>
      <c r="O271" s="32"/>
      <c r="P271" s="32"/>
      <c r="Q271" s="32"/>
      <c r="R271" s="32"/>
      <c r="S271" s="41"/>
    </row>
    <row r="272" spans="3:19" s="10" customFormat="1" ht="15">
      <c r="C272" s="9"/>
      <c r="D272" s="9"/>
      <c r="G272" s="31"/>
      <c r="H272" s="31"/>
      <c r="I272" s="32"/>
      <c r="J272" s="32"/>
      <c r="K272" s="31"/>
      <c r="L272" s="31"/>
      <c r="M272" s="31"/>
      <c r="N272" s="32"/>
      <c r="O272" s="32"/>
      <c r="P272" s="32"/>
      <c r="Q272" s="32"/>
      <c r="R272" s="32"/>
      <c r="S272" s="41"/>
    </row>
    <row r="273" spans="3:19" s="10" customFormat="1" ht="15">
      <c r="C273" s="9"/>
      <c r="D273" s="9"/>
      <c r="G273" s="31"/>
      <c r="H273" s="31"/>
      <c r="I273" s="32"/>
      <c r="J273" s="32"/>
      <c r="K273" s="31"/>
      <c r="L273" s="31"/>
      <c r="M273" s="31"/>
      <c r="N273" s="32"/>
      <c r="O273" s="32"/>
      <c r="P273" s="32"/>
      <c r="Q273" s="32"/>
      <c r="R273" s="32"/>
      <c r="S273" s="41"/>
    </row>
    <row r="274" spans="3:19" s="10" customFormat="1" ht="15">
      <c r="C274" s="9"/>
      <c r="D274" s="9"/>
      <c r="G274" s="31"/>
      <c r="H274" s="31"/>
      <c r="I274" s="32"/>
      <c r="J274" s="32"/>
      <c r="K274" s="31"/>
      <c r="L274" s="31"/>
      <c r="M274" s="31"/>
      <c r="N274" s="32"/>
      <c r="O274" s="32"/>
      <c r="P274" s="32"/>
      <c r="Q274" s="32"/>
      <c r="R274" s="32"/>
      <c r="S274" s="41"/>
    </row>
    <row r="275" spans="3:19" s="10" customFormat="1" ht="15">
      <c r="C275" s="9"/>
      <c r="D275" s="9"/>
      <c r="G275" s="31"/>
      <c r="H275" s="31"/>
      <c r="I275" s="32"/>
      <c r="J275" s="32"/>
      <c r="K275" s="31"/>
      <c r="L275" s="31"/>
      <c r="M275" s="31"/>
      <c r="N275" s="32"/>
      <c r="O275" s="32"/>
      <c r="P275" s="32"/>
      <c r="Q275" s="32"/>
      <c r="R275" s="32"/>
      <c r="S275" s="41"/>
    </row>
    <row r="276" spans="3:19" s="10" customFormat="1" ht="15">
      <c r="C276" s="9"/>
      <c r="D276" s="9"/>
      <c r="G276" s="31"/>
      <c r="H276" s="31"/>
      <c r="I276" s="32"/>
      <c r="J276" s="32"/>
      <c r="K276" s="31"/>
      <c r="L276" s="31"/>
      <c r="M276" s="31"/>
      <c r="N276" s="32"/>
      <c r="O276" s="32"/>
      <c r="P276" s="32"/>
      <c r="Q276" s="32"/>
      <c r="R276" s="32"/>
      <c r="S276" s="41"/>
    </row>
    <row r="277" spans="3:19" s="10" customFormat="1" ht="15">
      <c r="C277" s="9"/>
      <c r="D277" s="9"/>
      <c r="G277" s="31"/>
      <c r="H277" s="31"/>
      <c r="I277" s="32"/>
      <c r="J277" s="32"/>
      <c r="K277" s="31"/>
      <c r="L277" s="31"/>
      <c r="M277" s="31"/>
      <c r="N277" s="32"/>
      <c r="O277" s="32"/>
      <c r="P277" s="32"/>
      <c r="Q277" s="32"/>
      <c r="R277" s="32"/>
      <c r="S277" s="41"/>
    </row>
    <row r="278" spans="3:19" s="10" customFormat="1" ht="15">
      <c r="C278" s="9"/>
      <c r="D278" s="9"/>
      <c r="G278" s="31"/>
      <c r="H278" s="31"/>
      <c r="I278" s="32"/>
      <c r="J278" s="32"/>
      <c r="K278" s="31"/>
      <c r="L278" s="31"/>
      <c r="M278" s="31"/>
      <c r="N278" s="32"/>
      <c r="O278" s="32"/>
      <c r="P278" s="32"/>
      <c r="Q278" s="32"/>
      <c r="R278" s="32"/>
      <c r="S278" s="41"/>
    </row>
    <row r="279" spans="3:19" s="10" customFormat="1" ht="15">
      <c r="C279" s="9"/>
      <c r="D279" s="9"/>
      <c r="G279" s="31"/>
      <c r="H279" s="31"/>
      <c r="I279" s="32"/>
      <c r="J279" s="32"/>
      <c r="K279" s="31"/>
      <c r="L279" s="31"/>
      <c r="M279" s="31"/>
      <c r="N279" s="32"/>
      <c r="O279" s="32"/>
      <c r="P279" s="32"/>
      <c r="Q279" s="32"/>
      <c r="R279" s="32"/>
      <c r="S279" s="41"/>
    </row>
    <row r="280" spans="3:19" s="10" customFormat="1" ht="15">
      <c r="C280" s="9"/>
      <c r="D280" s="9"/>
      <c r="G280" s="31"/>
      <c r="H280" s="31"/>
      <c r="I280" s="32"/>
      <c r="J280" s="32"/>
      <c r="K280" s="31"/>
      <c r="L280" s="31"/>
      <c r="M280" s="31"/>
      <c r="N280" s="32"/>
      <c r="O280" s="32"/>
      <c r="P280" s="32"/>
      <c r="Q280" s="32"/>
      <c r="R280" s="32"/>
      <c r="S280" s="41"/>
    </row>
    <row r="281" spans="3:19" s="10" customFormat="1" ht="15">
      <c r="C281" s="9"/>
      <c r="D281" s="9"/>
      <c r="G281" s="31"/>
      <c r="H281" s="31"/>
      <c r="I281" s="32"/>
      <c r="J281" s="32"/>
      <c r="K281" s="31"/>
      <c r="L281" s="31"/>
      <c r="M281" s="31"/>
      <c r="N281" s="32"/>
      <c r="O281" s="32"/>
      <c r="P281" s="32"/>
      <c r="Q281" s="32"/>
      <c r="R281" s="32"/>
      <c r="S281" s="41"/>
    </row>
    <row r="282" spans="3:19" s="10" customFormat="1" ht="15">
      <c r="C282" s="9"/>
      <c r="D282" s="9"/>
      <c r="G282" s="31"/>
      <c r="H282" s="31"/>
      <c r="I282" s="32"/>
      <c r="J282" s="32"/>
      <c r="K282" s="31"/>
      <c r="L282" s="31"/>
      <c r="M282" s="31"/>
      <c r="N282" s="32"/>
      <c r="O282" s="32"/>
      <c r="P282" s="32"/>
      <c r="Q282" s="32"/>
      <c r="R282" s="32"/>
      <c r="S282" s="41"/>
    </row>
    <row r="283" spans="3:19" s="10" customFormat="1" ht="15">
      <c r="C283" s="9"/>
      <c r="D283" s="9"/>
      <c r="G283" s="31"/>
      <c r="H283" s="31"/>
      <c r="I283" s="32"/>
      <c r="J283" s="32"/>
      <c r="K283" s="31"/>
      <c r="L283" s="31"/>
      <c r="M283" s="31"/>
      <c r="N283" s="32"/>
      <c r="O283" s="32"/>
      <c r="P283" s="32"/>
      <c r="Q283" s="32"/>
      <c r="R283" s="32"/>
      <c r="S283" s="41"/>
    </row>
    <row r="284" spans="3:19" s="10" customFormat="1" ht="15">
      <c r="C284" s="9"/>
      <c r="D284" s="9"/>
      <c r="G284" s="31"/>
      <c r="H284" s="31"/>
      <c r="I284" s="32"/>
      <c r="J284" s="32"/>
      <c r="K284" s="31"/>
      <c r="L284" s="31"/>
      <c r="M284" s="31"/>
      <c r="N284" s="32"/>
      <c r="O284" s="32"/>
      <c r="P284" s="32"/>
      <c r="Q284" s="32"/>
      <c r="R284" s="32"/>
      <c r="S284" s="41"/>
    </row>
    <row r="285" spans="3:19" s="10" customFormat="1" ht="15">
      <c r="C285" s="9"/>
      <c r="D285" s="9"/>
      <c r="G285" s="31"/>
      <c r="H285" s="31"/>
      <c r="I285" s="32"/>
      <c r="J285" s="32"/>
      <c r="K285" s="31"/>
      <c r="L285" s="31"/>
      <c r="M285" s="31"/>
      <c r="N285" s="32"/>
      <c r="O285" s="32"/>
      <c r="P285" s="32"/>
      <c r="Q285" s="32"/>
      <c r="R285" s="32"/>
      <c r="S285" s="41"/>
    </row>
    <row r="286" spans="3:19" s="10" customFormat="1" ht="15">
      <c r="C286" s="9"/>
      <c r="D286" s="9"/>
      <c r="G286" s="31"/>
      <c r="H286" s="31"/>
      <c r="I286" s="32"/>
      <c r="J286" s="32"/>
      <c r="K286" s="31"/>
      <c r="L286" s="31"/>
      <c r="M286" s="31"/>
      <c r="N286" s="32"/>
      <c r="O286" s="32"/>
      <c r="P286" s="32"/>
      <c r="Q286" s="32"/>
      <c r="R286" s="32"/>
      <c r="S286" s="41"/>
    </row>
    <row r="287" spans="3:19" s="10" customFormat="1" ht="15">
      <c r="C287" s="9"/>
      <c r="D287" s="9"/>
      <c r="G287" s="31"/>
      <c r="H287" s="31"/>
      <c r="I287" s="32"/>
      <c r="J287" s="32"/>
      <c r="K287" s="31"/>
      <c r="L287" s="31"/>
      <c r="M287" s="31"/>
      <c r="N287" s="32"/>
      <c r="O287" s="32"/>
      <c r="P287" s="32"/>
      <c r="Q287" s="32"/>
      <c r="R287" s="32"/>
      <c r="S287" s="41"/>
    </row>
    <row r="288" spans="3:19" s="10" customFormat="1" ht="15">
      <c r="C288" s="9"/>
      <c r="D288" s="9"/>
      <c r="G288" s="31"/>
      <c r="H288" s="31"/>
      <c r="I288" s="32"/>
      <c r="J288" s="32"/>
      <c r="K288" s="31"/>
      <c r="L288" s="31"/>
      <c r="M288" s="31"/>
      <c r="N288" s="32"/>
      <c r="O288" s="32"/>
      <c r="P288" s="32"/>
      <c r="Q288" s="32"/>
      <c r="R288" s="32"/>
      <c r="S288" s="41"/>
    </row>
    <row r="289" spans="3:19" s="10" customFormat="1" ht="15">
      <c r="C289" s="9"/>
      <c r="D289" s="9"/>
      <c r="G289" s="31"/>
      <c r="H289" s="31"/>
      <c r="I289" s="32"/>
      <c r="J289" s="32"/>
      <c r="K289" s="31"/>
      <c r="L289" s="31"/>
      <c r="M289" s="31"/>
      <c r="N289" s="32"/>
      <c r="O289" s="32"/>
      <c r="P289" s="32"/>
      <c r="Q289" s="32"/>
      <c r="R289" s="32"/>
      <c r="S289" s="41"/>
    </row>
    <row r="290" spans="3:19" s="10" customFormat="1" ht="15">
      <c r="C290" s="9"/>
      <c r="D290" s="9"/>
      <c r="G290" s="31"/>
      <c r="H290" s="31"/>
      <c r="I290" s="32"/>
      <c r="J290" s="32"/>
      <c r="K290" s="31"/>
      <c r="L290" s="31"/>
      <c r="M290" s="31"/>
      <c r="N290" s="32"/>
      <c r="O290" s="32"/>
      <c r="P290" s="32"/>
      <c r="Q290" s="32"/>
      <c r="R290" s="32"/>
      <c r="S290" s="41"/>
    </row>
    <row r="291" spans="3:19" s="10" customFormat="1" ht="15">
      <c r="C291" s="9"/>
      <c r="D291" s="9"/>
      <c r="G291" s="31"/>
      <c r="H291" s="31"/>
      <c r="I291" s="32"/>
      <c r="J291" s="32"/>
      <c r="K291" s="31"/>
      <c r="L291" s="31"/>
      <c r="M291" s="31"/>
      <c r="N291" s="32"/>
      <c r="O291" s="32"/>
      <c r="P291" s="32"/>
      <c r="Q291" s="32"/>
      <c r="R291" s="32"/>
      <c r="S291" s="41"/>
    </row>
    <row r="292" spans="3:19" s="10" customFormat="1" ht="15">
      <c r="C292" s="9"/>
      <c r="D292" s="9"/>
      <c r="G292" s="31"/>
      <c r="H292" s="31"/>
      <c r="I292" s="32"/>
      <c r="J292" s="32"/>
      <c r="K292" s="31"/>
      <c r="L292" s="31"/>
      <c r="M292" s="31"/>
      <c r="N292" s="32"/>
      <c r="O292" s="32"/>
      <c r="P292" s="32"/>
      <c r="Q292" s="32"/>
      <c r="R292" s="32"/>
      <c r="S292" s="41"/>
    </row>
    <row r="293" spans="3:19" s="10" customFormat="1" ht="15">
      <c r="C293" s="9"/>
      <c r="D293" s="9"/>
      <c r="G293" s="31"/>
      <c r="H293" s="31"/>
      <c r="I293" s="32"/>
      <c r="J293" s="32"/>
      <c r="K293" s="31"/>
      <c r="L293" s="31"/>
      <c r="M293" s="31"/>
      <c r="N293" s="32"/>
      <c r="O293" s="32"/>
      <c r="P293" s="32"/>
      <c r="Q293" s="32"/>
      <c r="R293" s="32"/>
      <c r="S293" s="41"/>
    </row>
    <row r="294" spans="3:19" s="10" customFormat="1" ht="15">
      <c r="C294" s="9"/>
      <c r="D294" s="9"/>
      <c r="G294" s="31"/>
      <c r="H294" s="31"/>
      <c r="I294" s="32"/>
      <c r="J294" s="32"/>
      <c r="K294" s="31"/>
      <c r="L294" s="31"/>
      <c r="M294" s="31"/>
      <c r="N294" s="32"/>
      <c r="O294" s="32"/>
      <c r="P294" s="32"/>
      <c r="Q294" s="32"/>
      <c r="R294" s="32"/>
      <c r="S294" s="41"/>
    </row>
    <row r="295" spans="3:19" s="10" customFormat="1" ht="15">
      <c r="C295" s="9"/>
      <c r="D295" s="9"/>
      <c r="G295" s="31"/>
      <c r="H295" s="31"/>
      <c r="I295" s="32"/>
      <c r="J295" s="32"/>
      <c r="K295" s="31"/>
      <c r="L295" s="31"/>
      <c r="M295" s="31"/>
      <c r="N295" s="32"/>
      <c r="O295" s="32"/>
      <c r="P295" s="32"/>
      <c r="Q295" s="32"/>
      <c r="R295" s="32"/>
      <c r="S295" s="41"/>
    </row>
    <row r="296" spans="3:19" s="10" customFormat="1" ht="15">
      <c r="C296" s="9"/>
      <c r="D296" s="9"/>
      <c r="G296" s="31"/>
      <c r="H296" s="31"/>
      <c r="I296" s="32"/>
      <c r="J296" s="32"/>
      <c r="K296" s="31"/>
      <c r="L296" s="31"/>
      <c r="M296" s="31"/>
      <c r="N296" s="32"/>
      <c r="O296" s="32"/>
      <c r="P296" s="32"/>
      <c r="Q296" s="32"/>
      <c r="R296" s="32"/>
      <c r="S296" s="41"/>
    </row>
    <row r="297" spans="3:19" s="10" customFormat="1" ht="15">
      <c r="C297" s="9"/>
      <c r="D297" s="9"/>
      <c r="G297" s="31"/>
      <c r="H297" s="31"/>
      <c r="I297" s="32"/>
      <c r="J297" s="32"/>
      <c r="K297" s="31"/>
      <c r="L297" s="31"/>
      <c r="M297" s="31"/>
      <c r="N297" s="32"/>
      <c r="O297" s="32"/>
      <c r="P297" s="32"/>
      <c r="Q297" s="32"/>
      <c r="R297" s="32"/>
      <c r="S297" s="41"/>
    </row>
    <row r="298" spans="3:19" s="10" customFormat="1" ht="15">
      <c r="C298" s="9"/>
      <c r="D298" s="9"/>
      <c r="G298" s="31"/>
      <c r="H298" s="31"/>
      <c r="I298" s="32"/>
      <c r="J298" s="32"/>
      <c r="K298" s="31"/>
      <c r="L298" s="31"/>
      <c r="M298" s="31"/>
      <c r="N298" s="32"/>
      <c r="O298" s="32"/>
      <c r="P298" s="32"/>
      <c r="Q298" s="32"/>
      <c r="R298" s="32"/>
      <c r="S298" s="41"/>
    </row>
    <row r="299" spans="3:19" s="10" customFormat="1" ht="15">
      <c r="C299" s="9"/>
      <c r="D299" s="9"/>
      <c r="G299" s="31"/>
      <c r="H299" s="31"/>
      <c r="I299" s="32"/>
      <c r="J299" s="32"/>
      <c r="K299" s="31"/>
      <c r="L299" s="31"/>
      <c r="M299" s="31"/>
      <c r="N299" s="32"/>
      <c r="O299" s="32"/>
      <c r="P299" s="32"/>
      <c r="Q299" s="32"/>
      <c r="R299" s="32"/>
      <c r="S299" s="41"/>
    </row>
    <row r="300" spans="3:19" s="10" customFormat="1" ht="15">
      <c r="C300" s="9"/>
      <c r="D300" s="9"/>
      <c r="G300" s="31"/>
      <c r="H300" s="31"/>
      <c r="I300" s="32"/>
      <c r="J300" s="32"/>
      <c r="K300" s="31"/>
      <c r="L300" s="31"/>
      <c r="M300" s="31"/>
      <c r="N300" s="32"/>
      <c r="O300" s="32"/>
      <c r="P300" s="32"/>
      <c r="Q300" s="32"/>
      <c r="R300" s="32"/>
      <c r="S300" s="41"/>
    </row>
    <row r="301" spans="3:19" s="10" customFormat="1" ht="15">
      <c r="C301" s="9"/>
      <c r="D301" s="9"/>
      <c r="G301" s="31"/>
      <c r="H301" s="31"/>
      <c r="I301" s="32"/>
      <c r="J301" s="32"/>
      <c r="K301" s="31"/>
      <c r="L301" s="31"/>
      <c r="M301" s="31"/>
      <c r="N301" s="32"/>
      <c r="O301" s="32"/>
      <c r="P301" s="32"/>
      <c r="Q301" s="32"/>
      <c r="R301" s="32"/>
      <c r="S301" s="41"/>
    </row>
    <row r="302" spans="3:19" s="10" customFormat="1" ht="15">
      <c r="C302" s="9"/>
      <c r="D302" s="9"/>
      <c r="G302" s="31"/>
      <c r="H302" s="31"/>
      <c r="I302" s="32"/>
      <c r="J302" s="32"/>
      <c r="K302" s="31"/>
      <c r="L302" s="31"/>
      <c r="M302" s="31"/>
      <c r="N302" s="32"/>
      <c r="O302" s="32"/>
      <c r="P302" s="32"/>
      <c r="Q302" s="32"/>
      <c r="R302" s="32"/>
      <c r="S302" s="41"/>
    </row>
    <row r="303" spans="3:19" s="10" customFormat="1" ht="15">
      <c r="C303" s="9"/>
      <c r="D303" s="9"/>
      <c r="G303" s="31"/>
      <c r="H303" s="31"/>
      <c r="I303" s="32"/>
      <c r="J303" s="32"/>
      <c r="K303" s="31"/>
      <c r="L303" s="31"/>
      <c r="M303" s="31"/>
      <c r="N303" s="32"/>
      <c r="O303" s="32"/>
      <c r="P303" s="32"/>
      <c r="Q303" s="32"/>
      <c r="R303" s="32"/>
      <c r="S303" s="41"/>
    </row>
    <row r="304" spans="3:19" s="10" customFormat="1" ht="15">
      <c r="C304" s="9"/>
      <c r="D304" s="9"/>
      <c r="G304" s="31"/>
      <c r="H304" s="31"/>
      <c r="I304" s="32"/>
      <c r="J304" s="32"/>
      <c r="K304" s="31"/>
      <c r="L304" s="31"/>
      <c r="M304" s="31"/>
      <c r="N304" s="32"/>
      <c r="O304" s="32"/>
      <c r="P304" s="32"/>
      <c r="Q304" s="32"/>
      <c r="R304" s="32"/>
      <c r="S304" s="41"/>
    </row>
    <row r="305" spans="3:19" s="10" customFormat="1" ht="15">
      <c r="C305" s="9"/>
      <c r="D305" s="9"/>
      <c r="G305" s="31"/>
      <c r="H305" s="31"/>
      <c r="I305" s="32"/>
      <c r="J305" s="32"/>
      <c r="K305" s="31"/>
      <c r="L305" s="31"/>
      <c r="M305" s="31"/>
      <c r="N305" s="32"/>
      <c r="O305" s="32"/>
      <c r="P305" s="32"/>
      <c r="Q305" s="32"/>
      <c r="R305" s="32"/>
      <c r="S305" s="41"/>
    </row>
    <row r="306" spans="3:19" s="10" customFormat="1" ht="15">
      <c r="C306" s="9"/>
      <c r="D306" s="9"/>
      <c r="G306" s="31"/>
      <c r="H306" s="31"/>
      <c r="I306" s="32"/>
      <c r="J306" s="32"/>
      <c r="K306" s="31"/>
      <c r="L306" s="31"/>
      <c r="M306" s="31"/>
      <c r="N306" s="32"/>
      <c r="O306" s="32"/>
      <c r="P306" s="32"/>
      <c r="Q306" s="32"/>
      <c r="R306" s="32"/>
      <c r="S306" s="41"/>
    </row>
    <row r="307" spans="3:19" s="10" customFormat="1" ht="15">
      <c r="C307" s="9"/>
      <c r="D307" s="9"/>
      <c r="G307" s="31"/>
      <c r="H307" s="31"/>
      <c r="I307" s="32"/>
      <c r="J307" s="32"/>
      <c r="K307" s="31"/>
      <c r="L307" s="31"/>
      <c r="M307" s="31"/>
      <c r="N307" s="32"/>
      <c r="O307" s="32"/>
      <c r="P307" s="32"/>
      <c r="Q307" s="32"/>
      <c r="R307" s="32"/>
      <c r="S307" s="41"/>
    </row>
    <row r="308" spans="3:19" s="10" customFormat="1" ht="15">
      <c r="C308" s="9"/>
      <c r="D308" s="9"/>
      <c r="G308" s="31"/>
      <c r="H308" s="31"/>
      <c r="I308" s="32"/>
      <c r="J308" s="32"/>
      <c r="K308" s="31"/>
      <c r="L308" s="31"/>
      <c r="M308" s="31"/>
      <c r="N308" s="32"/>
      <c r="O308" s="32"/>
      <c r="P308" s="32"/>
      <c r="Q308" s="32"/>
      <c r="R308" s="32"/>
      <c r="S308" s="41"/>
    </row>
    <row r="309" spans="3:19" s="10" customFormat="1" ht="15">
      <c r="C309" s="9"/>
      <c r="D309" s="9"/>
      <c r="G309" s="31"/>
      <c r="H309" s="31"/>
      <c r="I309" s="32"/>
      <c r="J309" s="32"/>
      <c r="K309" s="31"/>
      <c r="L309" s="31"/>
      <c r="M309" s="31"/>
      <c r="N309" s="32"/>
      <c r="O309" s="32"/>
      <c r="P309" s="32"/>
      <c r="Q309" s="32"/>
      <c r="R309" s="32"/>
      <c r="S309" s="41"/>
    </row>
    <row r="310" spans="3:19" s="10" customFormat="1" ht="15">
      <c r="C310" s="9"/>
      <c r="D310" s="9"/>
      <c r="G310" s="31"/>
      <c r="H310" s="31"/>
      <c r="I310" s="32"/>
      <c r="J310" s="32"/>
      <c r="K310" s="31"/>
      <c r="L310" s="31"/>
      <c r="M310" s="31"/>
      <c r="N310" s="32"/>
      <c r="O310" s="32"/>
      <c r="P310" s="32"/>
      <c r="Q310" s="32"/>
      <c r="R310" s="32"/>
      <c r="S310" s="41"/>
    </row>
    <row r="311" spans="3:19" s="10" customFormat="1" ht="15">
      <c r="C311" s="9"/>
      <c r="D311" s="9"/>
      <c r="G311" s="31"/>
      <c r="H311" s="31"/>
      <c r="I311" s="32"/>
      <c r="J311" s="32"/>
      <c r="K311" s="31"/>
      <c r="L311" s="31"/>
      <c r="M311" s="31"/>
      <c r="N311" s="32"/>
      <c r="O311" s="32"/>
      <c r="P311" s="32"/>
      <c r="Q311" s="32"/>
      <c r="R311" s="32"/>
      <c r="S311" s="41"/>
    </row>
    <row r="312" spans="3:19" s="10" customFormat="1" ht="15">
      <c r="C312" s="9"/>
      <c r="D312" s="9"/>
      <c r="G312" s="31"/>
      <c r="H312" s="31"/>
      <c r="I312" s="32"/>
      <c r="J312" s="32"/>
      <c r="K312" s="31"/>
      <c r="L312" s="31"/>
      <c r="M312" s="31"/>
      <c r="N312" s="32"/>
      <c r="O312" s="32"/>
      <c r="P312" s="32"/>
      <c r="Q312" s="32"/>
      <c r="R312" s="32"/>
      <c r="S312" s="41"/>
    </row>
    <row r="313" spans="3:19" s="10" customFormat="1" ht="15">
      <c r="C313" s="9"/>
      <c r="D313" s="9"/>
      <c r="G313" s="31"/>
      <c r="H313" s="31"/>
      <c r="I313" s="32"/>
      <c r="J313" s="32"/>
      <c r="K313" s="31"/>
      <c r="L313" s="31"/>
      <c r="M313" s="31"/>
      <c r="N313" s="32"/>
      <c r="O313" s="32"/>
      <c r="P313" s="32"/>
      <c r="Q313" s="32"/>
      <c r="R313" s="32"/>
      <c r="S313" s="41"/>
    </row>
    <row r="314" spans="3:19" s="10" customFormat="1" ht="15">
      <c r="C314" s="9"/>
      <c r="D314" s="9"/>
      <c r="G314" s="31"/>
      <c r="H314" s="31"/>
      <c r="I314" s="32"/>
      <c r="J314" s="32"/>
      <c r="K314" s="31"/>
      <c r="L314" s="31"/>
      <c r="M314" s="31"/>
      <c r="N314" s="32"/>
      <c r="O314" s="32"/>
      <c r="P314" s="32"/>
      <c r="Q314" s="32"/>
      <c r="R314" s="32"/>
      <c r="S314" s="41"/>
    </row>
    <row r="315" spans="3:19" s="10" customFormat="1" ht="15">
      <c r="C315" s="9"/>
      <c r="D315" s="9"/>
      <c r="G315" s="31"/>
      <c r="H315" s="31"/>
      <c r="I315" s="32"/>
      <c r="J315" s="32"/>
      <c r="K315" s="31"/>
      <c r="L315" s="31"/>
      <c r="M315" s="31"/>
      <c r="N315" s="32"/>
      <c r="O315" s="32"/>
      <c r="P315" s="32"/>
      <c r="Q315" s="32"/>
      <c r="R315" s="32"/>
      <c r="S315" s="41"/>
    </row>
    <row r="316" spans="3:19" s="10" customFormat="1" ht="15">
      <c r="C316" s="9"/>
      <c r="D316" s="9"/>
      <c r="G316" s="31"/>
      <c r="H316" s="31"/>
      <c r="I316" s="32"/>
      <c r="J316" s="32"/>
      <c r="K316" s="31"/>
      <c r="L316" s="31"/>
      <c r="M316" s="31"/>
      <c r="N316" s="32"/>
      <c r="O316" s="32"/>
      <c r="P316" s="32"/>
      <c r="Q316" s="32"/>
      <c r="R316" s="32"/>
      <c r="S316" s="41"/>
    </row>
    <row r="317" spans="3:19" s="10" customFormat="1" ht="15">
      <c r="C317" s="9"/>
      <c r="D317" s="9"/>
      <c r="G317" s="31"/>
      <c r="H317" s="31"/>
      <c r="I317" s="32"/>
      <c r="J317" s="32"/>
      <c r="K317" s="31"/>
      <c r="L317" s="31"/>
      <c r="M317" s="31"/>
      <c r="N317" s="32"/>
      <c r="O317" s="32"/>
      <c r="P317" s="32"/>
      <c r="Q317" s="32"/>
      <c r="R317" s="32"/>
      <c r="S317" s="41"/>
    </row>
    <row r="318" spans="3:19" s="10" customFormat="1" ht="15">
      <c r="C318" s="9"/>
      <c r="D318" s="9"/>
      <c r="G318" s="31"/>
      <c r="H318" s="31"/>
      <c r="I318" s="32"/>
      <c r="J318" s="32"/>
      <c r="K318" s="31"/>
      <c r="L318" s="31"/>
      <c r="M318" s="31"/>
      <c r="N318" s="32"/>
      <c r="O318" s="32"/>
      <c r="P318" s="32"/>
      <c r="Q318" s="32"/>
      <c r="R318" s="32"/>
      <c r="S318" s="41"/>
    </row>
    <row r="319" spans="3:19" s="10" customFormat="1" ht="15">
      <c r="C319" s="9"/>
      <c r="D319" s="9"/>
      <c r="G319" s="31"/>
      <c r="H319" s="31"/>
      <c r="I319" s="32"/>
      <c r="J319" s="32"/>
      <c r="K319" s="31"/>
      <c r="L319" s="31"/>
      <c r="M319" s="31"/>
      <c r="N319" s="32"/>
      <c r="O319" s="32"/>
      <c r="P319" s="32"/>
      <c r="Q319" s="32"/>
      <c r="R319" s="32"/>
      <c r="S319" s="41"/>
    </row>
    <row r="320" spans="3:19" s="10" customFormat="1" ht="15">
      <c r="C320" s="9"/>
      <c r="D320" s="9"/>
      <c r="G320" s="31"/>
      <c r="H320" s="31"/>
      <c r="I320" s="32"/>
      <c r="J320" s="32"/>
      <c r="K320" s="31"/>
      <c r="L320" s="31"/>
      <c r="M320" s="31"/>
      <c r="N320" s="32"/>
      <c r="O320" s="32"/>
      <c r="P320" s="32"/>
      <c r="Q320" s="32"/>
      <c r="R320" s="32"/>
      <c r="S320" s="41"/>
    </row>
    <row r="321" spans="3:19" s="10" customFormat="1" ht="15">
      <c r="C321" s="9"/>
      <c r="D321" s="9"/>
      <c r="G321" s="31"/>
      <c r="H321" s="31"/>
      <c r="I321" s="32"/>
      <c r="J321" s="32"/>
      <c r="K321" s="31"/>
      <c r="L321" s="31"/>
      <c r="M321" s="31"/>
      <c r="N321" s="32"/>
      <c r="O321" s="32"/>
      <c r="P321" s="32"/>
      <c r="Q321" s="32"/>
      <c r="R321" s="32"/>
      <c r="S321" s="41"/>
    </row>
    <row r="322" spans="3:19" s="10" customFormat="1" ht="15">
      <c r="C322" s="9"/>
      <c r="D322" s="9"/>
      <c r="G322" s="31"/>
      <c r="H322" s="31"/>
      <c r="I322" s="32"/>
      <c r="J322" s="32"/>
      <c r="K322" s="31"/>
      <c r="L322" s="31"/>
      <c r="M322" s="31"/>
      <c r="N322" s="32"/>
      <c r="O322" s="32"/>
      <c r="P322" s="32"/>
      <c r="Q322" s="32"/>
      <c r="R322" s="32"/>
      <c r="S322" s="41"/>
    </row>
    <row r="323" spans="3:19" s="10" customFormat="1" ht="15">
      <c r="C323" s="9"/>
      <c r="D323" s="9"/>
      <c r="G323" s="31"/>
      <c r="H323" s="31"/>
      <c r="I323" s="32"/>
      <c r="J323" s="32"/>
      <c r="K323" s="31"/>
      <c r="L323" s="31"/>
      <c r="M323" s="31"/>
      <c r="N323" s="32"/>
      <c r="O323" s="32"/>
      <c r="P323" s="32"/>
      <c r="Q323" s="32"/>
      <c r="R323" s="32"/>
      <c r="S323" s="41"/>
    </row>
    <row r="324" spans="3:19" s="10" customFormat="1" ht="15">
      <c r="C324" s="9"/>
      <c r="D324" s="9"/>
      <c r="G324" s="31"/>
      <c r="H324" s="31"/>
      <c r="I324" s="32"/>
      <c r="J324" s="32"/>
      <c r="K324" s="31"/>
      <c r="L324" s="31"/>
      <c r="M324" s="31"/>
      <c r="N324" s="32"/>
      <c r="O324" s="32"/>
      <c r="P324" s="32"/>
      <c r="Q324" s="32"/>
      <c r="R324" s="32"/>
      <c r="S324" s="41"/>
    </row>
    <row r="325" spans="3:19" s="10" customFormat="1" ht="15">
      <c r="C325" s="9"/>
      <c r="D325" s="9"/>
      <c r="G325" s="31"/>
      <c r="H325" s="31"/>
      <c r="I325" s="32"/>
      <c r="J325" s="32"/>
      <c r="K325" s="31"/>
      <c r="L325" s="31"/>
      <c r="M325" s="31"/>
      <c r="N325" s="32"/>
      <c r="O325" s="32"/>
      <c r="P325" s="32"/>
      <c r="Q325" s="32"/>
      <c r="R325" s="32"/>
      <c r="S325" s="41"/>
    </row>
    <row r="326" spans="3:19" s="10" customFormat="1" ht="15">
      <c r="C326" s="9"/>
      <c r="D326" s="9"/>
      <c r="G326" s="31"/>
      <c r="H326" s="31"/>
      <c r="I326" s="32"/>
      <c r="J326" s="32"/>
      <c r="K326" s="31"/>
      <c r="L326" s="31"/>
      <c r="M326" s="31"/>
      <c r="N326" s="32"/>
      <c r="O326" s="32"/>
      <c r="P326" s="32"/>
      <c r="Q326" s="32"/>
      <c r="R326" s="32"/>
      <c r="S326" s="41"/>
    </row>
    <row r="327" spans="3:19" s="10" customFormat="1" ht="15">
      <c r="C327" s="9"/>
      <c r="D327" s="9"/>
      <c r="G327" s="31"/>
      <c r="H327" s="31"/>
      <c r="I327" s="32"/>
      <c r="J327" s="32"/>
      <c r="K327" s="31"/>
      <c r="L327" s="31"/>
      <c r="M327" s="31"/>
      <c r="N327" s="32"/>
      <c r="O327" s="32"/>
      <c r="P327" s="32"/>
      <c r="Q327" s="32"/>
      <c r="R327" s="32"/>
      <c r="S327" s="41"/>
    </row>
    <row r="328" spans="3:19" s="10" customFormat="1" ht="15">
      <c r="C328" s="9"/>
      <c r="D328" s="9"/>
      <c r="G328" s="31"/>
      <c r="H328" s="31"/>
      <c r="I328" s="32"/>
      <c r="J328" s="32"/>
      <c r="K328" s="31"/>
      <c r="L328" s="31"/>
      <c r="M328" s="31"/>
      <c r="N328" s="32"/>
      <c r="O328" s="32"/>
      <c r="P328" s="32"/>
      <c r="Q328" s="32"/>
      <c r="R328" s="32"/>
      <c r="S328" s="41"/>
    </row>
    <row r="329" spans="3:19" s="10" customFormat="1" ht="15">
      <c r="C329" s="9"/>
      <c r="D329" s="9"/>
      <c r="G329" s="31"/>
      <c r="H329" s="31"/>
      <c r="I329" s="32"/>
      <c r="J329" s="32"/>
      <c r="K329" s="31"/>
      <c r="L329" s="31"/>
      <c r="M329" s="31"/>
      <c r="N329" s="32"/>
      <c r="O329" s="32"/>
      <c r="P329" s="32"/>
      <c r="Q329" s="32"/>
      <c r="R329" s="32"/>
      <c r="S329" s="41"/>
    </row>
    <row r="330" spans="3:19" s="10" customFormat="1" ht="15">
      <c r="C330" s="9"/>
      <c r="D330" s="9"/>
      <c r="G330" s="31"/>
      <c r="H330" s="31"/>
      <c r="I330" s="32"/>
      <c r="J330" s="32"/>
      <c r="K330" s="31"/>
      <c r="L330" s="31"/>
      <c r="M330" s="31"/>
      <c r="N330" s="32"/>
      <c r="O330" s="32"/>
      <c r="P330" s="32"/>
      <c r="Q330" s="32"/>
      <c r="R330" s="32"/>
      <c r="S330" s="41"/>
    </row>
    <row r="331" spans="3:19" s="10" customFormat="1" ht="15">
      <c r="C331" s="9"/>
      <c r="D331" s="9"/>
      <c r="G331" s="31"/>
      <c r="H331" s="31"/>
      <c r="I331" s="32"/>
      <c r="J331" s="32"/>
      <c r="K331" s="31"/>
      <c r="L331" s="31"/>
      <c r="M331" s="31"/>
      <c r="N331" s="32"/>
      <c r="O331" s="32"/>
      <c r="P331" s="32"/>
      <c r="Q331" s="32"/>
      <c r="R331" s="32"/>
      <c r="S331" s="41"/>
    </row>
    <row r="332" spans="3:19" s="10" customFormat="1" ht="15">
      <c r="C332" s="9"/>
      <c r="D332" s="9"/>
      <c r="G332" s="31"/>
      <c r="H332" s="31"/>
      <c r="I332" s="32"/>
      <c r="J332" s="32"/>
      <c r="K332" s="31"/>
      <c r="L332" s="31"/>
      <c r="M332" s="31"/>
      <c r="N332" s="32"/>
      <c r="O332" s="32"/>
      <c r="P332" s="32"/>
      <c r="Q332" s="32"/>
      <c r="R332" s="32"/>
      <c r="S332" s="41"/>
    </row>
    <row r="333" spans="3:19" s="10" customFormat="1" ht="15">
      <c r="C333" s="9"/>
      <c r="D333" s="9"/>
      <c r="G333" s="31"/>
      <c r="H333" s="31"/>
      <c r="I333" s="32"/>
      <c r="J333" s="32"/>
      <c r="K333" s="31"/>
      <c r="L333" s="31"/>
      <c r="M333" s="31"/>
      <c r="N333" s="32"/>
      <c r="O333" s="32"/>
      <c r="P333" s="32"/>
      <c r="Q333" s="32"/>
      <c r="R333" s="32"/>
      <c r="S333" s="41"/>
    </row>
  </sheetData>
  <sheetProtection password="E331" sheet="1"/>
  <printOptions/>
  <pageMargins left="0.511811024" right="0.511811024" top="0.787401575" bottom="0.787401575" header="0.31496062" footer="0.31496062"/>
  <pageSetup fitToHeight="1" fitToWidth="1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00"/>
  <sheetViews>
    <sheetView zoomScalePageLayoutView="0" workbookViewId="0" topLeftCell="A1">
      <selection activeCell="R63" sqref="R63"/>
    </sheetView>
  </sheetViews>
  <sheetFormatPr defaultColWidth="9.140625" defaultRowHeight="15"/>
  <sheetData>
    <row r="1" spans="1:5" ht="15">
      <c r="A1" t="s">
        <v>49</v>
      </c>
      <c r="B1" t="s">
        <v>50</v>
      </c>
      <c r="C1" t="s">
        <v>51</v>
      </c>
      <c r="D1" t="s">
        <v>52</v>
      </c>
      <c r="E1" t="s">
        <v>53</v>
      </c>
    </row>
    <row r="2" spans="1:5" ht="15">
      <c r="A2" s="56">
        <v>213</v>
      </c>
      <c r="B2" s="56">
        <v>36</v>
      </c>
      <c r="C2" s="56">
        <v>36</v>
      </c>
      <c r="D2" s="56">
        <v>58</v>
      </c>
      <c r="E2" s="56">
        <v>48</v>
      </c>
    </row>
    <row r="3" spans="1:5" ht="15">
      <c r="A3" s="56">
        <v>210</v>
      </c>
      <c r="B3" s="56">
        <v>44</v>
      </c>
      <c r="C3" s="56">
        <v>40</v>
      </c>
      <c r="D3" s="56">
        <v>48</v>
      </c>
      <c r="E3" s="56">
        <v>44</v>
      </c>
    </row>
    <row r="4" spans="1:5" ht="15">
      <c r="A4" s="56">
        <v>214</v>
      </c>
      <c r="B4" s="56">
        <v>44</v>
      </c>
      <c r="C4" s="56">
        <v>40</v>
      </c>
      <c r="D4" s="56">
        <v>36</v>
      </c>
      <c r="E4" s="56">
        <v>40</v>
      </c>
    </row>
    <row r="5" spans="1:5" ht="15">
      <c r="A5" s="56">
        <v>216</v>
      </c>
      <c r="B5" s="56">
        <v>36</v>
      </c>
      <c r="C5" s="56">
        <v>36</v>
      </c>
      <c r="D5" s="56"/>
      <c r="E5" s="56"/>
    </row>
    <row r="6" spans="1:5" ht="15">
      <c r="A6" s="56">
        <v>220</v>
      </c>
      <c r="B6" s="56">
        <v>36</v>
      </c>
      <c r="C6" s="56">
        <v>36</v>
      </c>
      <c r="D6" s="56">
        <v>40</v>
      </c>
      <c r="E6" s="56">
        <v>40</v>
      </c>
    </row>
    <row r="7" spans="1:5" ht="15">
      <c r="A7" s="56">
        <v>221</v>
      </c>
      <c r="B7" s="56">
        <v>44</v>
      </c>
      <c r="C7" s="56">
        <v>44</v>
      </c>
      <c r="D7" s="56">
        <v>48</v>
      </c>
      <c r="E7" s="56">
        <v>52</v>
      </c>
    </row>
    <row r="8" spans="1:5" ht="15">
      <c r="A8" s="56">
        <v>222</v>
      </c>
      <c r="B8" s="56">
        <v>48</v>
      </c>
      <c r="C8" s="56">
        <v>48</v>
      </c>
      <c r="D8" s="56">
        <v>44</v>
      </c>
      <c r="E8" s="56">
        <v>44</v>
      </c>
    </row>
    <row r="9" spans="1:5" ht="15">
      <c r="A9" s="56">
        <v>223</v>
      </c>
      <c r="B9" s="56">
        <v>44</v>
      </c>
      <c r="C9" s="56">
        <v>48</v>
      </c>
      <c r="D9" s="56">
        <v>50</v>
      </c>
      <c r="E9" s="56">
        <v>50</v>
      </c>
    </row>
    <row r="10" spans="1:5" ht="15">
      <c r="A10" s="56">
        <v>235</v>
      </c>
      <c r="B10" s="56">
        <v>32</v>
      </c>
      <c r="C10" s="56">
        <v>32</v>
      </c>
      <c r="D10" s="56">
        <v>36</v>
      </c>
      <c r="E10" s="56">
        <v>36</v>
      </c>
    </row>
    <row r="11" spans="1:5" ht="15">
      <c r="A11" s="56">
        <v>261</v>
      </c>
      <c r="B11" s="56">
        <v>56</v>
      </c>
      <c r="C11" s="56">
        <v>56</v>
      </c>
      <c r="D11" s="56">
        <v>60</v>
      </c>
      <c r="E11" s="56">
        <v>60</v>
      </c>
    </row>
    <row r="12" spans="1:5" ht="15">
      <c r="A12" s="56">
        <v>262</v>
      </c>
      <c r="B12" s="56">
        <v>42</v>
      </c>
      <c r="C12" s="56">
        <v>39</v>
      </c>
      <c r="D12" s="56">
        <v>50</v>
      </c>
      <c r="E12" s="56">
        <v>48</v>
      </c>
    </row>
    <row r="13" spans="1:5" ht="15">
      <c r="A13" s="56">
        <v>263</v>
      </c>
      <c r="B13" s="56">
        <v>52</v>
      </c>
      <c r="C13" s="56">
        <v>52</v>
      </c>
      <c r="D13" s="56">
        <v>56</v>
      </c>
      <c r="E13" s="56">
        <v>60</v>
      </c>
    </row>
    <row r="14" spans="1:5" ht="15">
      <c r="A14" s="56">
        <v>265</v>
      </c>
      <c r="B14" s="56">
        <v>48</v>
      </c>
      <c r="C14" s="56">
        <v>48</v>
      </c>
      <c r="D14" s="56">
        <v>52</v>
      </c>
      <c r="E14" s="56">
        <v>52</v>
      </c>
    </row>
    <row r="15" spans="1:5" ht="15">
      <c r="A15" s="56">
        <v>266</v>
      </c>
      <c r="B15" s="56">
        <v>44</v>
      </c>
      <c r="C15" s="56">
        <v>40</v>
      </c>
      <c r="D15" s="56">
        <v>40</v>
      </c>
      <c r="E15" s="56">
        <v>40</v>
      </c>
    </row>
    <row r="16" spans="1:5" ht="15">
      <c r="A16" s="56">
        <v>267</v>
      </c>
      <c r="B16" s="56">
        <v>44</v>
      </c>
      <c r="C16" s="56">
        <v>44</v>
      </c>
      <c r="D16" s="56">
        <v>36</v>
      </c>
      <c r="E16" s="56">
        <v>48</v>
      </c>
    </row>
    <row r="17" spans="1:5" ht="15">
      <c r="A17" s="56">
        <v>268</v>
      </c>
      <c r="B17" s="56">
        <v>44</v>
      </c>
      <c r="C17" s="56">
        <v>44</v>
      </c>
      <c r="D17" s="56">
        <v>44</v>
      </c>
      <c r="E17" s="56">
        <v>44</v>
      </c>
    </row>
    <row r="18" spans="1:5" ht="15">
      <c r="A18" s="56">
        <v>269</v>
      </c>
      <c r="B18" s="56">
        <v>40</v>
      </c>
      <c r="C18" s="56">
        <v>40</v>
      </c>
      <c r="D18" s="56">
        <v>44</v>
      </c>
      <c r="E18" s="56">
        <v>40</v>
      </c>
    </row>
    <row r="19" spans="1:5" ht="15">
      <c r="A19" s="56">
        <v>271</v>
      </c>
      <c r="B19" s="56">
        <v>44</v>
      </c>
      <c r="C19" s="56">
        <v>44</v>
      </c>
      <c r="D19" s="56">
        <v>44</v>
      </c>
      <c r="E19" s="56">
        <v>44</v>
      </c>
    </row>
    <row r="20" spans="1:5" ht="15">
      <c r="A20" s="56">
        <v>272</v>
      </c>
      <c r="B20" s="56">
        <v>44</v>
      </c>
      <c r="C20" s="56">
        <v>44</v>
      </c>
      <c r="D20" s="56">
        <v>48</v>
      </c>
      <c r="E20" s="56">
        <v>48</v>
      </c>
    </row>
    <row r="21" spans="1:5" ht="15">
      <c r="A21" s="56">
        <v>273</v>
      </c>
      <c r="B21" s="56">
        <v>44</v>
      </c>
      <c r="C21" s="56">
        <v>48</v>
      </c>
      <c r="D21" s="56">
        <v>44</v>
      </c>
      <c r="E21" s="56">
        <v>48</v>
      </c>
    </row>
    <row r="22" spans="1:5" ht="15">
      <c r="A22" s="56">
        <v>274</v>
      </c>
      <c r="B22" s="56">
        <v>48</v>
      </c>
      <c r="C22" s="56">
        <v>48</v>
      </c>
      <c r="D22" s="56">
        <v>52</v>
      </c>
      <c r="E22" s="56">
        <v>56</v>
      </c>
    </row>
    <row r="23" spans="1:5" ht="15">
      <c r="A23" s="56">
        <v>276</v>
      </c>
      <c r="B23" s="56">
        <v>44</v>
      </c>
      <c r="C23" s="56">
        <v>44</v>
      </c>
      <c r="D23" s="56">
        <v>44</v>
      </c>
      <c r="E23" s="56">
        <v>40</v>
      </c>
    </row>
    <row r="24" spans="1:5" ht="15">
      <c r="A24" s="56">
        <v>270</v>
      </c>
      <c r="B24" s="56">
        <v>44</v>
      </c>
      <c r="C24" s="56">
        <v>44</v>
      </c>
      <c r="D24" s="56">
        <v>48</v>
      </c>
      <c r="E24" s="56">
        <v>48</v>
      </c>
    </row>
    <row r="25" spans="1:5" ht="15">
      <c r="A25" s="56">
        <v>229</v>
      </c>
      <c r="B25" s="56">
        <v>52</v>
      </c>
      <c r="C25" s="56">
        <v>52</v>
      </c>
      <c r="D25" s="56">
        <v>50</v>
      </c>
      <c r="E25" s="56">
        <v>52</v>
      </c>
    </row>
    <row r="26" spans="1:5" ht="15">
      <c r="A26" s="56">
        <v>233</v>
      </c>
      <c r="B26" s="56">
        <v>38</v>
      </c>
      <c r="C26" s="56">
        <v>37</v>
      </c>
      <c r="D26" s="56">
        <v>36</v>
      </c>
      <c r="E26" s="56">
        <v>40</v>
      </c>
    </row>
    <row r="27" spans="1:5" ht="15">
      <c r="A27" s="56">
        <v>228</v>
      </c>
      <c r="B27" s="56">
        <v>40</v>
      </c>
      <c r="C27" s="56">
        <v>38</v>
      </c>
      <c r="D27" s="56">
        <v>40</v>
      </c>
      <c r="E27" s="56">
        <v>40</v>
      </c>
    </row>
    <row r="28" spans="1:5" ht="15">
      <c r="A28" s="56">
        <v>226</v>
      </c>
      <c r="B28" s="56">
        <v>36</v>
      </c>
      <c r="C28" s="56">
        <v>36</v>
      </c>
      <c r="D28" s="56">
        <v>36</v>
      </c>
      <c r="E28" s="56">
        <v>34</v>
      </c>
    </row>
    <row r="29" spans="1:5" ht="15">
      <c r="A29" s="56">
        <v>215</v>
      </c>
      <c r="B29" s="56">
        <v>40</v>
      </c>
      <c r="C29" s="56">
        <v>40</v>
      </c>
      <c r="D29" s="56">
        <v>44</v>
      </c>
      <c r="E29" s="56">
        <v>44</v>
      </c>
    </row>
    <row r="30" spans="1:5" ht="15">
      <c r="A30" s="56">
        <v>239</v>
      </c>
      <c r="B30" s="56">
        <v>38</v>
      </c>
      <c r="C30" s="56">
        <v>38</v>
      </c>
      <c r="D30" s="56">
        <v>36</v>
      </c>
      <c r="E30" s="56">
        <v>36</v>
      </c>
    </row>
    <row r="31" spans="1:5" ht="15">
      <c r="A31" s="56">
        <v>329</v>
      </c>
      <c r="B31" s="56">
        <v>36</v>
      </c>
      <c r="C31" s="56">
        <v>36</v>
      </c>
      <c r="D31" s="56"/>
      <c r="E31" s="56"/>
    </row>
    <row r="32" spans="1:5" ht="15">
      <c r="A32" s="56">
        <v>234</v>
      </c>
      <c r="B32" s="56">
        <v>40</v>
      </c>
      <c r="C32" s="56">
        <v>40</v>
      </c>
      <c r="D32" s="56">
        <v>44</v>
      </c>
      <c r="E32" s="56">
        <v>44</v>
      </c>
    </row>
    <row r="33" spans="1:5" ht="15">
      <c r="A33" s="56">
        <v>326</v>
      </c>
      <c r="B33" s="56">
        <v>40</v>
      </c>
      <c r="C33" s="56">
        <v>36</v>
      </c>
      <c r="D33" s="56"/>
      <c r="E33" s="56"/>
    </row>
    <row r="34" spans="1:5" ht="15">
      <c r="A34" s="56">
        <v>327</v>
      </c>
      <c r="B34" s="56">
        <v>36</v>
      </c>
      <c r="C34" s="56">
        <v>40</v>
      </c>
      <c r="D34" s="56"/>
      <c r="E34" s="56"/>
    </row>
    <row r="35" spans="1:5" ht="15">
      <c r="A35" s="56">
        <v>240</v>
      </c>
      <c r="B35" s="56">
        <v>50</v>
      </c>
      <c r="C35" s="56">
        <v>50</v>
      </c>
      <c r="D35" s="56">
        <v>40</v>
      </c>
      <c r="E35" s="56">
        <v>40</v>
      </c>
    </row>
    <row r="36" spans="1:5" ht="15">
      <c r="A36" s="56">
        <v>308</v>
      </c>
      <c r="B36" s="56">
        <v>48</v>
      </c>
      <c r="C36" s="56">
        <v>48</v>
      </c>
      <c r="D36" s="56"/>
      <c r="E36" s="56"/>
    </row>
    <row r="37" spans="1:5" ht="15">
      <c r="A37" s="56">
        <v>241</v>
      </c>
      <c r="B37" s="56">
        <v>36</v>
      </c>
      <c r="C37" s="56">
        <v>36</v>
      </c>
      <c r="D37" s="56">
        <v>44</v>
      </c>
      <c r="E37" s="56">
        <v>44</v>
      </c>
    </row>
    <row r="38" spans="1:5" ht="15">
      <c r="A38" s="56">
        <v>224</v>
      </c>
      <c r="B38" s="56">
        <v>48</v>
      </c>
      <c r="C38" s="56">
        <v>44</v>
      </c>
      <c r="D38" s="56">
        <v>44</v>
      </c>
      <c r="E38" s="56">
        <v>44</v>
      </c>
    </row>
    <row r="39" spans="1:5" ht="15">
      <c r="A39" s="56">
        <v>311</v>
      </c>
      <c r="B39" s="56">
        <v>44</v>
      </c>
      <c r="C39" s="56">
        <v>44</v>
      </c>
      <c r="D39" s="56"/>
      <c r="E39" s="56"/>
    </row>
    <row r="40" spans="1:5" ht="15">
      <c r="A40" s="56">
        <v>212</v>
      </c>
      <c r="B40" s="56">
        <v>48</v>
      </c>
      <c r="C40" s="56">
        <v>48</v>
      </c>
      <c r="D40" s="56">
        <v>44</v>
      </c>
      <c r="E40" s="56">
        <v>44</v>
      </c>
    </row>
    <row r="41" spans="1:5" ht="15">
      <c r="A41" s="56">
        <v>309</v>
      </c>
      <c r="B41" s="56">
        <v>44</v>
      </c>
      <c r="C41" s="56">
        <v>44</v>
      </c>
      <c r="D41" s="56"/>
      <c r="E41" s="56"/>
    </row>
    <row r="42" spans="1:5" ht="15">
      <c r="A42" s="56">
        <v>328</v>
      </c>
      <c r="B42" s="56">
        <v>36</v>
      </c>
      <c r="C42" s="56">
        <v>36</v>
      </c>
      <c r="D42" s="56"/>
      <c r="E42" s="56"/>
    </row>
    <row r="43" spans="1:5" ht="15">
      <c r="A43" s="56">
        <v>225</v>
      </c>
      <c r="B43" s="56">
        <v>36</v>
      </c>
      <c r="C43" s="56">
        <v>36</v>
      </c>
      <c r="D43" s="56">
        <v>40</v>
      </c>
      <c r="E43" s="56">
        <v>40</v>
      </c>
    </row>
    <row r="44" spans="1:5" ht="15">
      <c r="A44" s="56">
        <v>201</v>
      </c>
      <c r="B44" s="56">
        <v>40</v>
      </c>
      <c r="C44" s="56">
        <v>44</v>
      </c>
      <c r="D44" s="56">
        <v>52</v>
      </c>
      <c r="E44" s="56">
        <v>48</v>
      </c>
    </row>
    <row r="45" spans="1:5" ht="15">
      <c r="A45" s="56">
        <v>202</v>
      </c>
      <c r="B45" s="56">
        <v>40</v>
      </c>
      <c r="C45" s="56">
        <v>40</v>
      </c>
      <c r="D45" s="56">
        <v>40</v>
      </c>
      <c r="E45" s="56">
        <v>40</v>
      </c>
    </row>
    <row r="46" spans="1:5" ht="15">
      <c r="A46" s="56">
        <v>322</v>
      </c>
      <c r="B46" s="56">
        <v>44</v>
      </c>
      <c r="C46" s="56">
        <v>44</v>
      </c>
      <c r="D46" s="56"/>
      <c r="E46" s="56"/>
    </row>
    <row r="47" spans="1:5" ht="15">
      <c r="A47" s="56">
        <v>206</v>
      </c>
      <c r="B47" s="56">
        <v>56</v>
      </c>
      <c r="C47" s="56">
        <v>50</v>
      </c>
      <c r="D47" s="56">
        <v>36</v>
      </c>
      <c r="E47" s="56">
        <v>36</v>
      </c>
    </row>
    <row r="48" spans="1:5" ht="15">
      <c r="A48" s="56">
        <v>204</v>
      </c>
      <c r="B48" s="56">
        <v>40</v>
      </c>
      <c r="C48" s="56">
        <v>40</v>
      </c>
      <c r="D48" s="56"/>
      <c r="E48" s="56"/>
    </row>
    <row r="49" spans="1:5" ht="15">
      <c r="A49" s="56">
        <v>219</v>
      </c>
      <c r="B49" s="56">
        <v>48</v>
      </c>
      <c r="C49" s="56">
        <v>48</v>
      </c>
      <c r="D49" s="56">
        <v>48</v>
      </c>
      <c r="E49" s="56">
        <v>48</v>
      </c>
    </row>
    <row r="50" spans="1:5" ht="15">
      <c r="A50" s="56">
        <v>203</v>
      </c>
      <c r="B50" s="56">
        <v>36</v>
      </c>
      <c r="C50" s="56">
        <v>40</v>
      </c>
      <c r="D50" s="56">
        <v>40</v>
      </c>
      <c r="E50" s="56">
        <v>38</v>
      </c>
    </row>
    <row r="51" spans="1:5" ht="15">
      <c r="A51" s="56">
        <v>205</v>
      </c>
      <c r="B51" s="56">
        <v>44</v>
      </c>
      <c r="C51" s="56">
        <v>44</v>
      </c>
      <c r="D51" s="56">
        <v>48</v>
      </c>
      <c r="E51" s="56">
        <v>50</v>
      </c>
    </row>
    <row r="52" spans="1:5" ht="15">
      <c r="A52" s="56">
        <v>237</v>
      </c>
      <c r="B52" s="56">
        <v>44</v>
      </c>
      <c r="C52" s="56">
        <v>56</v>
      </c>
      <c r="D52" s="56">
        <v>60</v>
      </c>
      <c r="E52" s="56">
        <v>48</v>
      </c>
    </row>
    <row r="53" spans="1:5" ht="15">
      <c r="A53" s="56">
        <v>238</v>
      </c>
      <c r="B53" s="56">
        <v>56</v>
      </c>
      <c r="C53" s="56">
        <v>56</v>
      </c>
      <c r="D53" s="56">
        <v>48</v>
      </c>
      <c r="E53" s="56">
        <v>50</v>
      </c>
    </row>
    <row r="54" spans="1:5" ht="15">
      <c r="A54" s="56">
        <v>313</v>
      </c>
      <c r="B54" s="56">
        <v>54</v>
      </c>
      <c r="C54" s="56">
        <v>52</v>
      </c>
      <c r="D54" s="56"/>
      <c r="E54" s="56"/>
    </row>
    <row r="55" spans="1:5" ht="15">
      <c r="A55" s="56">
        <v>217</v>
      </c>
      <c r="B55" s="56">
        <v>44</v>
      </c>
      <c r="C55" s="56">
        <v>40</v>
      </c>
      <c r="D55" s="56">
        <v>48</v>
      </c>
      <c r="E55" s="56">
        <v>52</v>
      </c>
    </row>
    <row r="56" spans="1:5" ht="15">
      <c r="A56" s="56">
        <v>208</v>
      </c>
      <c r="B56" s="56">
        <v>44</v>
      </c>
      <c r="C56" s="56">
        <v>44</v>
      </c>
      <c r="D56" s="56">
        <v>56</v>
      </c>
      <c r="E56" s="56">
        <v>56</v>
      </c>
    </row>
    <row r="57" spans="1:5" ht="15">
      <c r="A57" s="56">
        <v>231</v>
      </c>
      <c r="B57" s="56">
        <v>36</v>
      </c>
      <c r="C57" s="56">
        <v>40</v>
      </c>
      <c r="D57" s="56">
        <v>48</v>
      </c>
      <c r="E57" s="56">
        <v>48</v>
      </c>
    </row>
    <row r="58" spans="1:5" ht="15">
      <c r="A58" s="56">
        <v>227</v>
      </c>
      <c r="B58" s="56">
        <v>36</v>
      </c>
      <c r="C58" s="56">
        <v>36</v>
      </c>
      <c r="D58" s="56">
        <v>48</v>
      </c>
      <c r="E58" s="56">
        <v>44</v>
      </c>
    </row>
    <row r="59" spans="1:5" ht="15">
      <c r="A59" s="56">
        <v>211</v>
      </c>
      <c r="B59" s="56">
        <v>40</v>
      </c>
      <c r="C59" s="56">
        <v>48</v>
      </c>
      <c r="D59" s="56">
        <v>40</v>
      </c>
      <c r="E59" s="56">
        <v>40</v>
      </c>
    </row>
    <row r="60" spans="1:5" ht="15">
      <c r="A60" s="56">
        <v>207</v>
      </c>
      <c r="B60" s="56">
        <v>44</v>
      </c>
      <c r="C60" s="56">
        <v>44</v>
      </c>
      <c r="D60" s="56">
        <v>48</v>
      </c>
      <c r="E60" s="56">
        <v>48</v>
      </c>
    </row>
    <row r="61" spans="1:5" ht="15">
      <c r="A61" s="56">
        <v>501</v>
      </c>
      <c r="B61" s="56">
        <v>44</v>
      </c>
      <c r="C61" s="56">
        <v>44</v>
      </c>
      <c r="D61" s="56"/>
      <c r="E61" s="56"/>
    </row>
    <row r="62" spans="1:5" ht="15">
      <c r="A62" s="56">
        <v>312</v>
      </c>
      <c r="B62" s="56">
        <v>48</v>
      </c>
      <c r="C62" s="56">
        <v>52</v>
      </c>
      <c r="D62" s="56"/>
      <c r="E62" s="56"/>
    </row>
    <row r="63" spans="1:5" ht="15">
      <c r="A63" s="56">
        <v>502</v>
      </c>
      <c r="B63" s="56">
        <v>44</v>
      </c>
      <c r="C63" s="56">
        <v>44</v>
      </c>
      <c r="D63" s="56"/>
      <c r="E63" s="56"/>
    </row>
    <row r="64" spans="1:5" ht="15">
      <c r="A64" s="56">
        <v>236</v>
      </c>
      <c r="B64" s="56">
        <v>44</v>
      </c>
      <c r="C64" s="56">
        <v>36</v>
      </c>
      <c r="D64" s="56">
        <v>40</v>
      </c>
      <c r="E64" s="56">
        <v>36</v>
      </c>
    </row>
    <row r="65" spans="1:5" ht="15">
      <c r="A65" s="56">
        <v>230</v>
      </c>
      <c r="B65" s="56">
        <v>44</v>
      </c>
      <c r="C65" s="56">
        <v>40</v>
      </c>
      <c r="D65" s="56">
        <v>40</v>
      </c>
      <c r="E65" s="56">
        <v>36</v>
      </c>
    </row>
    <row r="66" spans="1:5" ht="15">
      <c r="A66" s="56">
        <v>321</v>
      </c>
      <c r="B66" s="56">
        <v>36</v>
      </c>
      <c r="C66" s="56">
        <v>32</v>
      </c>
      <c r="D66" s="56"/>
      <c r="E66" s="56"/>
    </row>
    <row r="67" spans="1:5" ht="15">
      <c r="A67" s="56">
        <v>320</v>
      </c>
      <c r="B67" s="56">
        <v>52</v>
      </c>
      <c r="C67" s="56">
        <v>52</v>
      </c>
      <c r="D67" s="56"/>
      <c r="E67" s="56"/>
    </row>
    <row r="68" spans="1:5" ht="15">
      <c r="A68" s="56">
        <v>412</v>
      </c>
      <c r="B68" s="56">
        <v>44</v>
      </c>
      <c r="C68" s="56">
        <v>48</v>
      </c>
      <c r="D68" s="56"/>
      <c r="E68" s="56"/>
    </row>
    <row r="69" spans="1:5" ht="15">
      <c r="A69" s="56">
        <v>416</v>
      </c>
      <c r="B69" s="56">
        <v>48</v>
      </c>
      <c r="C69" s="56">
        <v>48</v>
      </c>
      <c r="D69" s="56"/>
      <c r="E69" s="56"/>
    </row>
    <row r="70" spans="1:5" ht="15">
      <c r="A70" s="56">
        <v>410</v>
      </c>
      <c r="B70" s="56">
        <v>52</v>
      </c>
      <c r="C70" s="56">
        <v>48</v>
      </c>
      <c r="D70" s="56"/>
      <c r="E70" s="56"/>
    </row>
    <row r="71" spans="1:5" ht="15">
      <c r="A71" s="56">
        <v>404</v>
      </c>
      <c r="B71" s="56">
        <v>44</v>
      </c>
      <c r="C71" s="56">
        <v>48</v>
      </c>
      <c r="D71" s="56"/>
      <c r="E71" s="56"/>
    </row>
    <row r="72" spans="1:5" ht="15">
      <c r="A72" s="56">
        <v>413</v>
      </c>
      <c r="B72" s="56">
        <v>48</v>
      </c>
      <c r="C72" s="56">
        <v>48</v>
      </c>
      <c r="D72" s="56"/>
      <c r="E72" s="56"/>
    </row>
    <row r="73" spans="1:5" ht="15">
      <c r="A73" s="56">
        <v>301</v>
      </c>
      <c r="B73" s="56">
        <v>40</v>
      </c>
      <c r="C73" s="56">
        <v>40</v>
      </c>
      <c r="D73" s="56"/>
      <c r="E73" s="56"/>
    </row>
    <row r="74" spans="1:5" ht="15">
      <c r="A74" s="56">
        <v>303</v>
      </c>
      <c r="B74" s="56">
        <v>44</v>
      </c>
      <c r="C74" s="56">
        <v>48</v>
      </c>
      <c r="D74" s="56"/>
      <c r="E74" s="56"/>
    </row>
    <row r="75" spans="1:5" ht="15">
      <c r="A75" s="56">
        <v>409</v>
      </c>
      <c r="B75" s="56">
        <v>48</v>
      </c>
      <c r="C75" s="56">
        <v>52</v>
      </c>
      <c r="D75" s="56"/>
      <c r="E75" s="56"/>
    </row>
    <row r="76" spans="1:5" ht="15">
      <c r="A76" s="56">
        <v>411</v>
      </c>
      <c r="B76" s="56">
        <v>36</v>
      </c>
      <c r="C76" s="56">
        <v>36</v>
      </c>
      <c r="D76" s="56"/>
      <c r="E76" s="56"/>
    </row>
    <row r="77" spans="1:5" ht="15">
      <c r="A77" s="56">
        <v>405</v>
      </c>
      <c r="B77" s="56">
        <v>60</v>
      </c>
      <c r="C77" s="56">
        <v>60</v>
      </c>
      <c r="D77" s="56"/>
      <c r="E77" s="56"/>
    </row>
    <row r="78" spans="1:5" ht="15">
      <c r="A78" s="56">
        <v>407</v>
      </c>
      <c r="B78" s="56">
        <v>48</v>
      </c>
      <c r="C78" s="56">
        <v>48</v>
      </c>
      <c r="D78" s="56"/>
      <c r="E78" s="56"/>
    </row>
    <row r="79" spans="1:5" ht="15">
      <c r="A79" s="56">
        <v>414</v>
      </c>
      <c r="B79" s="56">
        <v>48</v>
      </c>
      <c r="C79" s="56">
        <v>48</v>
      </c>
      <c r="D79" s="56"/>
      <c r="E79" s="56"/>
    </row>
    <row r="80" spans="1:5" ht="15">
      <c r="A80" s="56">
        <v>402</v>
      </c>
      <c r="B80" s="56">
        <v>56</v>
      </c>
      <c r="C80" s="56">
        <v>52</v>
      </c>
      <c r="D80" s="56"/>
      <c r="E80" s="56"/>
    </row>
    <row r="81" spans="1:5" ht="15">
      <c r="A81" s="56">
        <v>401</v>
      </c>
      <c r="B81" s="56">
        <v>48</v>
      </c>
      <c r="C81" s="56">
        <v>48</v>
      </c>
      <c r="D81" s="56"/>
      <c r="E81" s="56"/>
    </row>
    <row r="82" spans="1:5" ht="15">
      <c r="A82" s="56">
        <v>406</v>
      </c>
      <c r="B82" s="56">
        <v>44</v>
      </c>
      <c r="C82" s="56">
        <v>48</v>
      </c>
      <c r="D82" s="56"/>
      <c r="E82" s="56"/>
    </row>
    <row r="83" spans="1:5" ht="15">
      <c r="A83" s="56">
        <v>403</v>
      </c>
      <c r="B83" s="56">
        <v>64</v>
      </c>
      <c r="C83" s="56">
        <v>64</v>
      </c>
      <c r="D83" s="56"/>
      <c r="E83" s="56"/>
    </row>
    <row r="84" spans="1:5" ht="15">
      <c r="A84" s="56">
        <v>324</v>
      </c>
      <c r="B84" s="56">
        <v>48</v>
      </c>
      <c r="C84" s="56">
        <v>50</v>
      </c>
      <c r="D84" s="56"/>
      <c r="E84" s="56"/>
    </row>
    <row r="85" spans="1:5" ht="15">
      <c r="A85" s="56">
        <v>302</v>
      </c>
      <c r="B85" s="56">
        <v>40</v>
      </c>
      <c r="C85" s="56">
        <v>44</v>
      </c>
      <c r="D85" s="56"/>
      <c r="E85" s="56"/>
    </row>
    <row r="86" spans="1:5" ht="15">
      <c r="A86" s="56">
        <v>323</v>
      </c>
      <c r="B86" s="56">
        <v>32</v>
      </c>
      <c r="C86" s="56">
        <v>36</v>
      </c>
      <c r="D86" s="56"/>
      <c r="E86" s="56"/>
    </row>
    <row r="87" spans="1:5" ht="15">
      <c r="A87" s="56">
        <v>306</v>
      </c>
      <c r="B87" s="56">
        <v>40</v>
      </c>
      <c r="C87" s="56">
        <v>40</v>
      </c>
      <c r="D87" s="56"/>
      <c r="E87" s="56"/>
    </row>
    <row r="88" spans="1:5" ht="15">
      <c r="A88" s="56">
        <v>316</v>
      </c>
      <c r="B88" s="56">
        <v>44</v>
      </c>
      <c r="C88" s="56">
        <v>36</v>
      </c>
      <c r="D88" s="56"/>
      <c r="E88" s="56"/>
    </row>
    <row r="89" spans="1:5" ht="15">
      <c r="A89" s="56">
        <v>314</v>
      </c>
      <c r="B89" s="56">
        <v>36</v>
      </c>
      <c r="C89" s="56">
        <v>40</v>
      </c>
      <c r="D89" s="56"/>
      <c r="E89" s="56"/>
    </row>
    <row r="90" spans="1:5" ht="15">
      <c r="A90" s="56">
        <v>310</v>
      </c>
      <c r="B90" s="56">
        <v>40</v>
      </c>
      <c r="C90" s="56">
        <v>44</v>
      </c>
      <c r="D90" s="56"/>
      <c r="E90" s="56"/>
    </row>
    <row r="91" spans="1:5" ht="15">
      <c r="A91" s="56">
        <v>307</v>
      </c>
      <c r="B91" s="56">
        <v>52</v>
      </c>
      <c r="C91" s="56">
        <v>48</v>
      </c>
      <c r="D91" s="56"/>
      <c r="E91" s="56"/>
    </row>
    <row r="92" spans="1:5" ht="15">
      <c r="A92" s="56">
        <v>305</v>
      </c>
      <c r="B92" s="56">
        <v>44</v>
      </c>
      <c r="C92" s="56">
        <v>48</v>
      </c>
      <c r="D92" s="56"/>
      <c r="E92" s="56"/>
    </row>
    <row r="93" spans="1:5" ht="15">
      <c r="A93" s="56">
        <v>508</v>
      </c>
      <c r="B93" s="56">
        <v>40</v>
      </c>
      <c r="C93" s="56">
        <v>48</v>
      </c>
      <c r="D93" s="56"/>
      <c r="E93" s="56"/>
    </row>
    <row r="94" spans="1:5" ht="15">
      <c r="A94" s="56">
        <v>510</v>
      </c>
      <c r="B94" s="56">
        <v>44</v>
      </c>
      <c r="C94" s="56">
        <v>44</v>
      </c>
      <c r="D94" s="56"/>
      <c r="E94" s="56"/>
    </row>
    <row r="95" spans="1:5" ht="15">
      <c r="A95" s="56">
        <v>512</v>
      </c>
      <c r="B95" s="56">
        <v>48</v>
      </c>
      <c r="C95" s="56">
        <v>44</v>
      </c>
      <c r="D95" s="56"/>
      <c r="E95" s="56"/>
    </row>
    <row r="96" spans="1:5" ht="15">
      <c r="A96" s="56">
        <v>511</v>
      </c>
      <c r="B96" s="56">
        <v>44</v>
      </c>
      <c r="C96" s="56">
        <v>48</v>
      </c>
      <c r="D96" s="56"/>
      <c r="E96" s="56"/>
    </row>
    <row r="97" spans="1:5" ht="15">
      <c r="A97" s="56">
        <v>504</v>
      </c>
      <c r="B97" s="56">
        <v>44</v>
      </c>
      <c r="C97" s="56">
        <v>48</v>
      </c>
      <c r="D97" s="56"/>
      <c r="E97" s="56"/>
    </row>
    <row r="98" spans="1:5" ht="15">
      <c r="A98" s="56">
        <v>503</v>
      </c>
      <c r="B98" s="56">
        <v>48</v>
      </c>
      <c r="C98" s="56">
        <v>44</v>
      </c>
      <c r="D98" s="56"/>
      <c r="E98" s="56"/>
    </row>
    <row r="99" spans="1:5" ht="15">
      <c r="A99" s="56">
        <v>507</v>
      </c>
      <c r="B99" s="56">
        <v>37</v>
      </c>
      <c r="C99" s="56">
        <v>36</v>
      </c>
      <c r="D99" s="56"/>
      <c r="E99" s="56"/>
    </row>
    <row r="100" spans="1:5" ht="15">
      <c r="A100" s="56">
        <v>505</v>
      </c>
      <c r="B100" s="56">
        <v>48</v>
      </c>
      <c r="C100" s="56">
        <v>48</v>
      </c>
      <c r="D100" s="56"/>
      <c r="E100" s="56"/>
    </row>
    <row r="101" spans="1:5" ht="15">
      <c r="A101" s="56"/>
      <c r="B101" s="56"/>
      <c r="C101" s="56"/>
      <c r="D101" s="56"/>
      <c r="E101" s="56"/>
    </row>
    <row r="102" spans="1:5" ht="15">
      <c r="A102" s="56"/>
      <c r="B102" s="56"/>
      <c r="C102" s="56"/>
      <c r="D102" s="56"/>
      <c r="E102" s="56"/>
    </row>
    <row r="103" spans="1:5" ht="15">
      <c r="A103" s="56"/>
      <c r="B103" s="56"/>
      <c r="C103" s="56"/>
      <c r="D103" s="56"/>
      <c r="E103" s="56"/>
    </row>
    <row r="104" spans="1:5" ht="15">
      <c r="A104" s="56"/>
      <c r="B104" s="56"/>
      <c r="C104" s="56"/>
      <c r="D104" s="56"/>
      <c r="E104" s="56"/>
    </row>
    <row r="105" spans="1:5" ht="15">
      <c r="A105" s="56"/>
      <c r="B105" s="56"/>
      <c r="C105" s="56"/>
      <c r="D105" s="56"/>
      <c r="E105" s="56"/>
    </row>
    <row r="106" spans="1:5" ht="15">
      <c r="A106" s="56"/>
      <c r="B106" s="56"/>
      <c r="C106" s="56"/>
      <c r="D106" s="56"/>
      <c r="E106" s="56"/>
    </row>
    <row r="107" spans="1:5" ht="15">
      <c r="A107" s="56"/>
      <c r="B107" s="56"/>
      <c r="C107" s="56"/>
      <c r="D107" s="56"/>
      <c r="E107" s="56"/>
    </row>
    <row r="108" spans="1:5" ht="15">
      <c r="A108" s="56"/>
      <c r="B108" s="56"/>
      <c r="C108" s="56"/>
      <c r="D108" s="56"/>
      <c r="E108" s="56"/>
    </row>
    <row r="109" spans="1:5" ht="15">
      <c r="A109" s="56"/>
      <c r="B109" s="56"/>
      <c r="C109" s="56"/>
      <c r="D109" s="56"/>
      <c r="E109" s="56"/>
    </row>
    <row r="110" spans="1:5" ht="15">
      <c r="A110" s="56"/>
      <c r="B110" s="56"/>
      <c r="C110" s="56"/>
      <c r="D110" s="56"/>
      <c r="E110" s="56"/>
    </row>
    <row r="111" spans="1:5" ht="15">
      <c r="A111" s="56"/>
      <c r="B111" s="56"/>
      <c r="C111" s="56"/>
      <c r="D111" s="56"/>
      <c r="E111" s="56"/>
    </row>
    <row r="112" spans="1:5" ht="15">
      <c r="A112" s="56"/>
      <c r="B112" s="56"/>
      <c r="C112" s="56"/>
      <c r="D112" s="56"/>
      <c r="E112" s="56"/>
    </row>
    <row r="113" spans="1:5" ht="15">
      <c r="A113" s="56"/>
      <c r="B113" s="56"/>
      <c r="C113" s="56"/>
      <c r="D113" s="56"/>
      <c r="E113" s="56"/>
    </row>
    <row r="114" spans="1:5" ht="15">
      <c r="A114" s="56"/>
      <c r="B114" s="56"/>
      <c r="C114" s="56"/>
      <c r="D114" s="56"/>
      <c r="E114" s="56"/>
    </row>
    <row r="115" spans="1:5" ht="15">
      <c r="A115" s="56"/>
      <c r="B115" s="56"/>
      <c r="C115" s="56"/>
      <c r="D115" s="56"/>
      <c r="E115" s="56"/>
    </row>
    <row r="116" spans="1:5" ht="15">
      <c r="A116" s="56"/>
      <c r="B116" s="56"/>
      <c r="C116" s="56"/>
      <c r="D116" s="56"/>
      <c r="E116" s="56"/>
    </row>
    <row r="117" spans="1:5" ht="15">
      <c r="A117" s="56"/>
      <c r="B117" s="56"/>
      <c r="C117" s="56"/>
      <c r="D117" s="56"/>
      <c r="E117" s="56"/>
    </row>
    <row r="118" spans="1:5" ht="15">
      <c r="A118" s="56"/>
      <c r="B118" s="56"/>
      <c r="C118" s="56"/>
      <c r="D118" s="56"/>
      <c r="E118" s="56"/>
    </row>
    <row r="119" spans="1:5" ht="15">
      <c r="A119" s="56"/>
      <c r="B119" s="56"/>
      <c r="C119" s="56"/>
      <c r="D119" s="56"/>
      <c r="E119" s="56"/>
    </row>
    <row r="120" spans="1:5" ht="15">
      <c r="A120" s="56"/>
      <c r="B120" s="56"/>
      <c r="C120" s="56"/>
      <c r="D120" s="56"/>
      <c r="E120" s="56"/>
    </row>
    <row r="121" spans="1:5" ht="15">
      <c r="A121" s="56"/>
      <c r="B121" s="56"/>
      <c r="C121" s="56"/>
      <c r="D121" s="56"/>
      <c r="E121" s="56"/>
    </row>
    <row r="122" spans="1:5" ht="15">
      <c r="A122" s="56"/>
      <c r="B122" s="56"/>
      <c r="C122" s="56"/>
      <c r="D122" s="56"/>
      <c r="E122" s="56"/>
    </row>
    <row r="123" spans="1:5" ht="15">
      <c r="A123" s="56"/>
      <c r="B123" s="56"/>
      <c r="C123" s="56"/>
      <c r="D123" s="56"/>
      <c r="E123" s="56"/>
    </row>
    <row r="124" spans="1:5" ht="15">
      <c r="A124" s="56"/>
      <c r="B124" s="56"/>
      <c r="C124" s="56"/>
      <c r="D124" s="56"/>
      <c r="E124" s="56"/>
    </row>
    <row r="125" spans="1:5" ht="15">
      <c r="A125" s="56"/>
      <c r="B125" s="56"/>
      <c r="C125" s="56"/>
      <c r="D125" s="56"/>
      <c r="E125" s="56"/>
    </row>
    <row r="126" spans="1:5" ht="15">
      <c r="A126" s="56"/>
      <c r="B126" s="56"/>
      <c r="C126" s="56"/>
      <c r="D126" s="56"/>
      <c r="E126" s="56"/>
    </row>
    <row r="127" spans="1:5" ht="15">
      <c r="A127" s="56"/>
      <c r="B127" s="56"/>
      <c r="C127" s="56"/>
      <c r="D127" s="56"/>
      <c r="E127" s="56"/>
    </row>
    <row r="128" spans="1:5" ht="15">
      <c r="A128" s="56"/>
      <c r="B128" s="56"/>
      <c r="C128" s="56"/>
      <c r="D128" s="56"/>
      <c r="E128" s="56"/>
    </row>
    <row r="129" spans="1:5" ht="15">
      <c r="A129" s="56"/>
      <c r="B129" s="56"/>
      <c r="C129" s="56"/>
      <c r="D129" s="56"/>
      <c r="E129" s="56"/>
    </row>
    <row r="130" spans="1:5" ht="15">
      <c r="A130" s="56"/>
      <c r="B130" s="56"/>
      <c r="C130" s="56"/>
      <c r="D130" s="56"/>
      <c r="E130" s="56"/>
    </row>
    <row r="131" spans="1:5" ht="15">
      <c r="A131" s="56"/>
      <c r="B131" s="56"/>
      <c r="C131" s="56"/>
      <c r="D131" s="56"/>
      <c r="E131" s="56"/>
    </row>
    <row r="132" spans="1:5" ht="15">
      <c r="A132" s="56"/>
      <c r="B132" s="56"/>
      <c r="C132" s="56"/>
      <c r="D132" s="56"/>
      <c r="E132" s="56"/>
    </row>
    <row r="133" spans="1:5" ht="15">
      <c r="A133" s="56"/>
      <c r="B133" s="56"/>
      <c r="C133" s="56"/>
      <c r="D133" s="56"/>
      <c r="E133" s="56"/>
    </row>
    <row r="134" spans="1:5" ht="15">
      <c r="A134" s="56"/>
      <c r="B134" s="56"/>
      <c r="C134" s="56"/>
      <c r="D134" s="56"/>
      <c r="E134" s="56"/>
    </row>
    <row r="135" spans="1:5" ht="15">
      <c r="A135" s="56"/>
      <c r="B135" s="56"/>
      <c r="C135" s="56"/>
      <c r="D135" s="56"/>
      <c r="E135" s="56"/>
    </row>
    <row r="136" spans="1:5" ht="15">
      <c r="A136" s="56"/>
      <c r="B136" s="56"/>
      <c r="C136" s="56"/>
      <c r="D136" s="56"/>
      <c r="E136" s="56"/>
    </row>
    <row r="137" spans="1:5" ht="15">
      <c r="A137" s="56"/>
      <c r="B137" s="56"/>
      <c r="C137" s="56"/>
      <c r="D137" s="56"/>
      <c r="E137" s="56"/>
    </row>
    <row r="138" spans="1:5" ht="15">
      <c r="A138" s="56"/>
      <c r="B138" s="56"/>
      <c r="C138" s="56"/>
      <c r="D138" s="56"/>
      <c r="E138" s="56"/>
    </row>
    <row r="139" spans="1:5" ht="15">
      <c r="A139" s="56"/>
      <c r="B139" s="56"/>
      <c r="C139" s="56"/>
      <c r="D139" s="56"/>
      <c r="E139" s="56"/>
    </row>
    <row r="140" spans="1:5" ht="15">
      <c r="A140" s="56"/>
      <c r="B140" s="56"/>
      <c r="C140" s="56"/>
      <c r="D140" s="56"/>
      <c r="E140" s="56"/>
    </row>
    <row r="141" spans="1:5" ht="15">
      <c r="A141" s="56"/>
      <c r="B141" s="56"/>
      <c r="C141" s="56"/>
      <c r="D141" s="56"/>
      <c r="E141" s="56"/>
    </row>
    <row r="142" spans="1:5" ht="15">
      <c r="A142" s="56"/>
      <c r="B142" s="56"/>
      <c r="C142" s="56"/>
      <c r="D142" s="56"/>
      <c r="E142" s="56"/>
    </row>
    <row r="143" spans="1:5" ht="15">
      <c r="A143" s="56"/>
      <c r="B143" s="56"/>
      <c r="C143" s="56"/>
      <c r="D143" s="56"/>
      <c r="E143" s="56"/>
    </row>
    <row r="144" spans="1:5" ht="15">
      <c r="A144" s="56"/>
      <c r="B144" s="56"/>
      <c r="C144" s="56"/>
      <c r="D144" s="56"/>
      <c r="E144" s="56"/>
    </row>
    <row r="145" spans="1:5" ht="15">
      <c r="A145" s="56"/>
      <c r="B145" s="56"/>
      <c r="C145" s="56"/>
      <c r="D145" s="56"/>
      <c r="E145" s="56"/>
    </row>
    <row r="146" spans="1:5" ht="15">
      <c r="A146" s="56"/>
      <c r="B146" s="56"/>
      <c r="C146" s="56"/>
      <c r="D146" s="56"/>
      <c r="E146" s="56"/>
    </row>
    <row r="147" spans="1:5" ht="15">
      <c r="A147" s="56"/>
      <c r="B147" s="56"/>
      <c r="C147" s="56"/>
      <c r="D147" s="56"/>
      <c r="E147" s="56"/>
    </row>
    <row r="148" spans="1:5" ht="15">
      <c r="A148" s="56"/>
      <c r="B148" s="56"/>
      <c r="C148" s="56"/>
      <c r="D148" s="56"/>
      <c r="E148" s="56"/>
    </row>
    <row r="149" spans="1:5" ht="15">
      <c r="A149" s="56"/>
      <c r="B149" s="56"/>
      <c r="C149" s="56"/>
      <c r="D149" s="56"/>
      <c r="E149" s="56"/>
    </row>
    <row r="150" spans="1:5" ht="15">
      <c r="A150" s="56"/>
      <c r="B150" s="56"/>
      <c r="C150" s="56"/>
      <c r="D150" s="56"/>
      <c r="E150" s="56"/>
    </row>
    <row r="151" spans="1:5" ht="15">
      <c r="A151" s="56"/>
      <c r="B151" s="56"/>
      <c r="C151" s="56"/>
      <c r="D151" s="56"/>
      <c r="E151" s="56"/>
    </row>
    <row r="152" spans="1:5" ht="15">
      <c r="A152" s="56"/>
      <c r="B152" s="56"/>
      <c r="C152" s="56"/>
      <c r="D152" s="56"/>
      <c r="E152" s="56"/>
    </row>
    <row r="153" spans="1:5" ht="15">
      <c r="A153" s="56"/>
      <c r="B153" s="56"/>
      <c r="C153" s="56"/>
      <c r="D153" s="56"/>
      <c r="E153" s="56"/>
    </row>
    <row r="154" spans="1:5" ht="15">
      <c r="A154" s="56"/>
      <c r="B154" s="56"/>
      <c r="C154" s="56"/>
      <c r="D154" s="56"/>
      <c r="E154" s="56"/>
    </row>
    <row r="155" spans="1:5" ht="15">
      <c r="A155" s="56"/>
      <c r="B155" s="56"/>
      <c r="C155" s="56"/>
      <c r="D155" s="56"/>
      <c r="E155" s="56"/>
    </row>
    <row r="156" spans="1:5" ht="15">
      <c r="A156" s="56"/>
      <c r="B156" s="56"/>
      <c r="C156" s="56"/>
      <c r="D156" s="56"/>
      <c r="E156" s="56"/>
    </row>
    <row r="157" spans="1:5" ht="15">
      <c r="A157" s="56"/>
      <c r="B157" s="56"/>
      <c r="C157" s="56"/>
      <c r="D157" s="56"/>
      <c r="E157" s="56"/>
    </row>
    <row r="158" spans="1:5" ht="15">
      <c r="A158" s="56"/>
      <c r="B158" s="56"/>
      <c r="C158" s="56"/>
      <c r="D158" s="56"/>
      <c r="E158" s="56"/>
    </row>
    <row r="159" spans="1:5" ht="15">
      <c r="A159" s="56"/>
      <c r="B159" s="56"/>
      <c r="C159" s="56"/>
      <c r="D159" s="56"/>
      <c r="E159" s="56"/>
    </row>
    <row r="160" spans="1:5" ht="15">
      <c r="A160" s="56"/>
      <c r="B160" s="56"/>
      <c r="C160" s="56"/>
      <c r="D160" s="56"/>
      <c r="E160" s="56"/>
    </row>
    <row r="161" spans="1:5" ht="15">
      <c r="A161" s="56"/>
      <c r="B161" s="56"/>
      <c r="C161" s="56"/>
      <c r="D161" s="56"/>
      <c r="E161" s="56"/>
    </row>
    <row r="162" spans="1:5" ht="15">
      <c r="A162" s="56"/>
      <c r="B162" s="56"/>
      <c r="C162" s="56"/>
      <c r="D162" s="56"/>
      <c r="E162" s="56"/>
    </row>
    <row r="163" spans="1:5" ht="15">
      <c r="A163" s="56"/>
      <c r="B163" s="56"/>
      <c r="C163" s="56"/>
      <c r="D163" s="56"/>
      <c r="E163" s="56"/>
    </row>
    <row r="164" spans="1:5" ht="15">
      <c r="A164" s="56"/>
      <c r="B164" s="56"/>
      <c r="C164" s="56"/>
      <c r="D164" s="56"/>
      <c r="E164" s="56"/>
    </row>
    <row r="165" spans="1:5" ht="15">
      <c r="A165" s="56"/>
      <c r="B165" s="56"/>
      <c r="C165" s="56"/>
      <c r="D165" s="56"/>
      <c r="E165" s="56"/>
    </row>
    <row r="166" spans="1:5" ht="15">
      <c r="A166" s="56"/>
      <c r="B166" s="56"/>
      <c r="C166" s="56"/>
      <c r="D166" s="56"/>
      <c r="E166" s="56"/>
    </row>
    <row r="167" spans="1:5" ht="15">
      <c r="A167" s="56"/>
      <c r="B167" s="56"/>
      <c r="C167" s="56"/>
      <c r="D167" s="56"/>
      <c r="E167" s="56"/>
    </row>
    <row r="168" spans="1:5" ht="15">
      <c r="A168" s="56"/>
      <c r="B168" s="56"/>
      <c r="C168" s="56"/>
      <c r="D168" s="56"/>
      <c r="E168" s="56"/>
    </row>
    <row r="169" spans="1:5" ht="15">
      <c r="A169" s="56"/>
      <c r="B169" s="56"/>
      <c r="C169" s="56"/>
      <c r="D169" s="56"/>
      <c r="E169" s="56"/>
    </row>
    <row r="170" spans="1:5" ht="15">
      <c r="A170" s="56"/>
      <c r="B170" s="56"/>
      <c r="C170" s="56"/>
      <c r="D170" s="56"/>
      <c r="E170" s="56"/>
    </row>
    <row r="171" spans="1:5" ht="15">
      <c r="A171" s="56"/>
      <c r="B171" s="56"/>
      <c r="C171" s="56"/>
      <c r="D171" s="56"/>
      <c r="E171" s="56"/>
    </row>
    <row r="172" spans="1:5" ht="15">
      <c r="A172" s="56"/>
      <c r="B172" s="56"/>
      <c r="C172" s="56"/>
      <c r="D172" s="56"/>
      <c r="E172" s="56"/>
    </row>
    <row r="173" spans="1:5" ht="15">
      <c r="A173" s="56"/>
      <c r="B173" s="56"/>
      <c r="C173" s="56"/>
      <c r="D173" s="56"/>
      <c r="E173" s="56"/>
    </row>
    <row r="174" spans="1:5" ht="15">
      <c r="A174" s="56"/>
      <c r="B174" s="56"/>
      <c r="C174" s="56"/>
      <c r="D174" s="56"/>
      <c r="E174" s="56"/>
    </row>
    <row r="175" spans="1:5" ht="15">
      <c r="A175" s="56"/>
      <c r="B175" s="56"/>
      <c r="C175" s="56"/>
      <c r="D175" s="56"/>
      <c r="E175" s="56"/>
    </row>
    <row r="176" spans="1:5" ht="15">
      <c r="A176" s="56"/>
      <c r="B176" s="56"/>
      <c r="C176" s="56"/>
      <c r="D176" s="56"/>
      <c r="E176" s="56"/>
    </row>
    <row r="177" spans="1:5" ht="15">
      <c r="A177" s="56"/>
      <c r="B177" s="56"/>
      <c r="C177" s="56"/>
      <c r="D177" s="56"/>
      <c r="E177" s="56"/>
    </row>
    <row r="178" spans="1:5" ht="15">
      <c r="A178" s="56"/>
      <c r="B178" s="56"/>
      <c r="C178" s="56"/>
      <c r="D178" s="56"/>
      <c r="E178" s="56"/>
    </row>
    <row r="179" spans="1:5" ht="15">
      <c r="A179" s="56"/>
      <c r="B179" s="56"/>
      <c r="C179" s="56"/>
      <c r="D179" s="56"/>
      <c r="E179" s="56"/>
    </row>
    <row r="180" spans="1:5" ht="15">
      <c r="A180" s="56"/>
      <c r="B180" s="56"/>
      <c r="C180" s="56"/>
      <c r="D180" s="56"/>
      <c r="E180" s="56"/>
    </row>
    <row r="181" spans="1:5" ht="15">
      <c r="A181" s="56"/>
      <c r="B181" s="56"/>
      <c r="C181" s="56"/>
      <c r="D181" s="56"/>
      <c r="E181" s="56"/>
    </row>
    <row r="182" spans="1:5" ht="15">
      <c r="A182" s="56"/>
      <c r="B182" s="56"/>
      <c r="C182" s="56"/>
      <c r="D182" s="56"/>
      <c r="E182" s="56"/>
    </row>
    <row r="183" spans="1:5" ht="15">
      <c r="A183" s="56"/>
      <c r="B183" s="56"/>
      <c r="C183" s="56"/>
      <c r="D183" s="56"/>
      <c r="E183" s="56"/>
    </row>
    <row r="184" spans="1:5" ht="15">
      <c r="A184" s="56"/>
      <c r="B184" s="56"/>
      <c r="C184" s="56"/>
      <c r="D184" s="56"/>
      <c r="E184" s="56"/>
    </row>
    <row r="185" spans="1:5" ht="15">
      <c r="A185" s="56"/>
      <c r="B185" s="56"/>
      <c r="C185" s="56"/>
      <c r="D185" s="56"/>
      <c r="E185" s="56"/>
    </row>
    <row r="186" spans="1:5" ht="15">
      <c r="A186" s="56"/>
      <c r="B186" s="56"/>
      <c r="C186" s="56"/>
      <c r="D186" s="56"/>
      <c r="E186" s="56"/>
    </row>
    <row r="187" spans="1:5" ht="15">
      <c r="A187" s="56"/>
      <c r="B187" s="56"/>
      <c r="C187" s="56"/>
      <c r="D187" s="56"/>
      <c r="E187" s="56"/>
    </row>
    <row r="188" spans="1:5" ht="15">
      <c r="A188" s="56"/>
      <c r="B188" s="56"/>
      <c r="C188" s="56"/>
      <c r="D188" s="56"/>
      <c r="E188" s="56"/>
    </row>
    <row r="189" spans="1:5" ht="15">
      <c r="A189" s="56"/>
      <c r="B189" s="56"/>
      <c r="C189" s="56"/>
      <c r="D189" s="56"/>
      <c r="E189" s="56"/>
    </row>
    <row r="190" spans="1:5" ht="15">
      <c r="A190" s="56"/>
      <c r="B190" s="56"/>
      <c r="C190" s="56"/>
      <c r="D190" s="56"/>
      <c r="E190" s="56"/>
    </row>
    <row r="191" spans="1:5" ht="15">
      <c r="A191" s="56"/>
      <c r="B191" s="56"/>
      <c r="C191" s="56"/>
      <c r="D191" s="56"/>
      <c r="E191" s="56"/>
    </row>
    <row r="192" spans="1:5" ht="15">
      <c r="A192" s="56"/>
      <c r="B192" s="56"/>
      <c r="C192" s="56"/>
      <c r="D192" s="56"/>
      <c r="E192" s="56"/>
    </row>
    <row r="193" spans="1:5" ht="15">
      <c r="A193" s="56"/>
      <c r="B193" s="56"/>
      <c r="C193" s="56"/>
      <c r="D193" s="56"/>
      <c r="E193" s="56"/>
    </row>
    <row r="194" spans="1:5" ht="15">
      <c r="A194" s="56"/>
      <c r="B194" s="56"/>
      <c r="C194" s="56"/>
      <c r="D194" s="56"/>
      <c r="E194" s="56"/>
    </row>
    <row r="195" spans="1:5" ht="15">
      <c r="A195" s="56"/>
      <c r="B195" s="56"/>
      <c r="C195" s="56"/>
      <c r="D195" s="56"/>
      <c r="E195" s="56"/>
    </row>
    <row r="196" spans="1:5" ht="15">
      <c r="A196" s="56"/>
      <c r="B196" s="56"/>
      <c r="C196" s="56"/>
      <c r="D196" s="56"/>
      <c r="E196" s="56"/>
    </row>
    <row r="197" spans="1:5" ht="15">
      <c r="A197" s="56"/>
      <c r="B197" s="56"/>
      <c r="C197" s="56"/>
      <c r="D197" s="56"/>
      <c r="E197" s="56"/>
    </row>
    <row r="198" spans="1:5" ht="15">
      <c r="A198" s="56"/>
      <c r="B198" s="56"/>
      <c r="C198" s="56"/>
      <c r="D198" s="56"/>
      <c r="E198" s="56"/>
    </row>
    <row r="199" spans="1:5" ht="15">
      <c r="A199" s="56"/>
      <c r="B199" s="56"/>
      <c r="C199" s="56"/>
      <c r="D199" s="56"/>
      <c r="E199" s="56"/>
    </row>
    <row r="200" spans="1:5" ht="15">
      <c r="A200" s="56"/>
      <c r="B200" s="56"/>
      <c r="C200" s="56"/>
      <c r="D200" s="56"/>
      <c r="E200" s="56"/>
    </row>
    <row r="201" spans="1:5" ht="15">
      <c r="A201" s="56"/>
      <c r="B201" s="56"/>
      <c r="C201" s="56"/>
      <c r="D201" s="56"/>
      <c r="E201" s="56"/>
    </row>
    <row r="202" spans="1:5" ht="15">
      <c r="A202" s="56"/>
      <c r="B202" s="56"/>
      <c r="C202" s="56"/>
      <c r="D202" s="56"/>
      <c r="E202" s="56"/>
    </row>
    <row r="203" spans="1:5" ht="15">
      <c r="A203" s="56"/>
      <c r="B203" s="56"/>
      <c r="C203" s="56"/>
      <c r="D203" s="56"/>
      <c r="E203" s="56"/>
    </row>
    <row r="204" spans="1:5" ht="15">
      <c r="A204" s="56"/>
      <c r="B204" s="56"/>
      <c r="C204" s="56"/>
      <c r="D204" s="56"/>
      <c r="E204" s="56"/>
    </row>
    <row r="205" spans="1:5" ht="15">
      <c r="A205" s="56"/>
      <c r="B205" s="56"/>
      <c r="C205" s="56"/>
      <c r="D205" s="56"/>
      <c r="E205" s="56"/>
    </row>
    <row r="206" spans="1:5" ht="15">
      <c r="A206" s="56"/>
      <c r="B206" s="56"/>
      <c r="C206" s="56"/>
      <c r="D206" s="56"/>
      <c r="E206" s="56"/>
    </row>
    <row r="207" spans="1:5" ht="15">
      <c r="A207" s="56"/>
      <c r="B207" s="56"/>
      <c r="C207" s="56"/>
      <c r="D207" s="56"/>
      <c r="E207" s="56"/>
    </row>
    <row r="208" spans="1:5" ht="15">
      <c r="A208" s="56"/>
      <c r="B208" s="56"/>
      <c r="C208" s="56"/>
      <c r="D208" s="56"/>
      <c r="E208" s="56"/>
    </row>
    <row r="209" spans="1:5" ht="15">
      <c r="A209" s="56"/>
      <c r="B209" s="56"/>
      <c r="C209" s="56"/>
      <c r="D209" s="56"/>
      <c r="E209" s="56"/>
    </row>
    <row r="210" spans="1:5" ht="15">
      <c r="A210" s="56"/>
      <c r="B210" s="56"/>
      <c r="C210" s="56"/>
      <c r="D210" s="56"/>
      <c r="E210" s="56"/>
    </row>
    <row r="211" spans="1:5" ht="15">
      <c r="A211" s="56"/>
      <c r="B211" s="56"/>
      <c r="C211" s="56"/>
      <c r="D211" s="56"/>
      <c r="E211" s="56"/>
    </row>
    <row r="212" spans="1:5" ht="15">
      <c r="A212" s="56"/>
      <c r="B212" s="56"/>
      <c r="C212" s="56"/>
      <c r="D212" s="56"/>
      <c r="E212" s="56"/>
    </row>
    <row r="213" spans="1:5" ht="15">
      <c r="A213" s="56"/>
      <c r="B213" s="56"/>
      <c r="C213" s="56"/>
      <c r="D213" s="56"/>
      <c r="E213" s="56"/>
    </row>
    <row r="214" spans="1:5" ht="15">
      <c r="A214" s="56"/>
      <c r="B214" s="56"/>
      <c r="C214" s="56"/>
      <c r="D214" s="56"/>
      <c r="E214" s="56"/>
    </row>
    <row r="215" spans="1:5" ht="15">
      <c r="A215" s="56"/>
      <c r="B215" s="56"/>
      <c r="C215" s="56"/>
      <c r="D215" s="56"/>
      <c r="E215" s="56"/>
    </row>
    <row r="216" spans="1:5" ht="15">
      <c r="A216" s="56"/>
      <c r="B216" s="56"/>
      <c r="C216" s="56"/>
      <c r="D216" s="56"/>
      <c r="E216" s="56"/>
    </row>
    <row r="217" spans="1:5" ht="15">
      <c r="A217" s="56"/>
      <c r="B217" s="56"/>
      <c r="C217" s="56"/>
      <c r="D217" s="56"/>
      <c r="E217" s="56"/>
    </row>
    <row r="218" spans="1:5" ht="15">
      <c r="A218" s="56"/>
      <c r="B218" s="56"/>
      <c r="C218" s="56"/>
      <c r="D218" s="56"/>
      <c r="E218" s="56"/>
    </row>
    <row r="219" spans="1:5" ht="15">
      <c r="A219" s="56"/>
      <c r="B219" s="56"/>
      <c r="C219" s="56"/>
      <c r="D219" s="56"/>
      <c r="E219" s="56"/>
    </row>
    <row r="220" spans="1:5" ht="15">
      <c r="A220" s="56"/>
      <c r="B220" s="56"/>
      <c r="C220" s="56"/>
      <c r="D220" s="56"/>
      <c r="E220" s="56"/>
    </row>
    <row r="221" spans="1:5" ht="15">
      <c r="A221" s="56"/>
      <c r="B221" s="56"/>
      <c r="C221" s="56"/>
      <c r="D221" s="56"/>
      <c r="E221" s="56"/>
    </row>
    <row r="222" spans="1:5" ht="15">
      <c r="A222" s="56"/>
      <c r="B222" s="56"/>
      <c r="C222" s="56"/>
      <c r="D222" s="56"/>
      <c r="E222" s="56"/>
    </row>
    <row r="223" spans="1:5" ht="15">
      <c r="A223" s="56"/>
      <c r="B223" s="56"/>
      <c r="C223" s="56"/>
      <c r="D223" s="56"/>
      <c r="E223" s="56"/>
    </row>
    <row r="224" spans="1:5" ht="15">
      <c r="A224" s="56"/>
      <c r="B224" s="56"/>
      <c r="C224" s="56"/>
      <c r="D224" s="56"/>
      <c r="E224" s="56"/>
    </row>
    <row r="225" spans="1:5" ht="15">
      <c r="A225" s="56"/>
      <c r="B225" s="56"/>
      <c r="C225" s="56"/>
      <c r="D225" s="56"/>
      <c r="E225" s="56"/>
    </row>
    <row r="226" spans="1:5" ht="15">
      <c r="A226" s="56"/>
      <c r="B226" s="56"/>
      <c r="C226" s="56"/>
      <c r="D226" s="56"/>
      <c r="E226" s="56"/>
    </row>
    <row r="227" spans="1:5" ht="15">
      <c r="A227" s="56"/>
      <c r="B227" s="56"/>
      <c r="C227" s="56"/>
      <c r="D227" s="56"/>
      <c r="E227" s="56"/>
    </row>
    <row r="228" spans="1:5" ht="15">
      <c r="A228" s="56"/>
      <c r="B228" s="56"/>
      <c r="C228" s="56"/>
      <c r="D228" s="56"/>
      <c r="E228" s="56"/>
    </row>
    <row r="229" spans="1:5" ht="15">
      <c r="A229" s="56"/>
      <c r="B229" s="56"/>
      <c r="C229" s="56"/>
      <c r="D229" s="56"/>
      <c r="E229" s="56"/>
    </row>
    <row r="230" spans="1:5" ht="15">
      <c r="A230" s="56"/>
      <c r="B230" s="56"/>
      <c r="C230" s="56"/>
      <c r="D230" s="56"/>
      <c r="E230" s="56"/>
    </row>
    <row r="231" spans="1:5" ht="15">
      <c r="A231" s="56"/>
      <c r="B231" s="56"/>
      <c r="C231" s="56"/>
      <c r="D231" s="56"/>
      <c r="E231" s="56"/>
    </row>
    <row r="232" spans="1:5" ht="15">
      <c r="A232" s="56"/>
      <c r="B232" s="56"/>
      <c r="C232" s="56"/>
      <c r="D232" s="56"/>
      <c r="E232" s="56"/>
    </row>
    <row r="233" spans="1:5" ht="15">
      <c r="A233" s="56"/>
      <c r="B233" s="56"/>
      <c r="C233" s="56"/>
      <c r="D233" s="56"/>
      <c r="E233" s="56"/>
    </row>
    <row r="234" spans="1:5" ht="15">
      <c r="A234" s="56"/>
      <c r="B234" s="56"/>
      <c r="C234" s="56"/>
      <c r="D234" s="56"/>
      <c r="E234" s="56"/>
    </row>
    <row r="235" spans="1:5" ht="15">
      <c r="A235" s="56"/>
      <c r="B235" s="56"/>
      <c r="C235" s="56"/>
      <c r="D235" s="56"/>
      <c r="E235" s="56"/>
    </row>
    <row r="236" spans="1:5" ht="15">
      <c r="A236" s="56"/>
      <c r="B236" s="56"/>
      <c r="C236" s="56"/>
      <c r="D236" s="56"/>
      <c r="E236" s="56"/>
    </row>
    <row r="237" spans="1:5" ht="15">
      <c r="A237" s="56"/>
      <c r="B237" s="56"/>
      <c r="C237" s="56"/>
      <c r="D237" s="56"/>
      <c r="E237" s="56"/>
    </row>
    <row r="238" spans="1:5" ht="15">
      <c r="A238" s="56"/>
      <c r="B238" s="56"/>
      <c r="C238" s="56"/>
      <c r="D238" s="56"/>
      <c r="E238" s="56"/>
    </row>
    <row r="239" spans="1:5" ht="15">
      <c r="A239" s="56"/>
      <c r="B239" s="56"/>
      <c r="C239" s="56"/>
      <c r="D239" s="56"/>
      <c r="E239" s="56"/>
    </row>
    <row r="240" spans="1:5" ht="15">
      <c r="A240" s="56"/>
      <c r="B240" s="56"/>
      <c r="C240" s="56"/>
      <c r="D240" s="56"/>
      <c r="E240" s="56"/>
    </row>
    <row r="241" spans="1:5" ht="15">
      <c r="A241" s="56"/>
      <c r="B241" s="56"/>
      <c r="C241" s="56"/>
      <c r="D241" s="56"/>
      <c r="E241" s="56"/>
    </row>
    <row r="242" spans="1:5" ht="15">
      <c r="A242" s="56"/>
      <c r="B242" s="56"/>
      <c r="C242" s="56"/>
      <c r="D242" s="56"/>
      <c r="E242" s="56"/>
    </row>
    <row r="243" spans="1:5" ht="15">
      <c r="A243" s="56"/>
      <c r="B243" s="56"/>
      <c r="C243" s="56"/>
      <c r="D243" s="56"/>
      <c r="E243" s="56"/>
    </row>
    <row r="244" spans="1:5" ht="15">
      <c r="A244" s="56"/>
      <c r="B244" s="56"/>
      <c r="C244" s="56"/>
      <c r="D244" s="56"/>
      <c r="E244" s="56"/>
    </row>
    <row r="245" spans="1:5" ht="15">
      <c r="A245" s="56"/>
      <c r="B245" s="56"/>
      <c r="C245" s="56"/>
      <c r="D245" s="56"/>
      <c r="E245" s="56"/>
    </row>
    <row r="246" spans="1:5" ht="15">
      <c r="A246" s="56"/>
      <c r="B246" s="56"/>
      <c r="C246" s="56"/>
      <c r="D246" s="56"/>
      <c r="E246" s="56"/>
    </row>
    <row r="247" spans="1:5" ht="15">
      <c r="A247" s="56"/>
      <c r="B247" s="56"/>
      <c r="C247" s="56"/>
      <c r="D247" s="56"/>
      <c r="E247" s="56"/>
    </row>
    <row r="248" spans="1:5" ht="15">
      <c r="A248" s="56"/>
      <c r="B248" s="56"/>
      <c r="C248" s="56"/>
      <c r="D248" s="56"/>
      <c r="E248" s="56"/>
    </row>
    <row r="249" spans="1:5" ht="15">
      <c r="A249" s="56"/>
      <c r="B249" s="56"/>
      <c r="C249" s="56"/>
      <c r="D249" s="56"/>
      <c r="E249" s="56"/>
    </row>
    <row r="250" spans="1:5" ht="15">
      <c r="A250" s="56"/>
      <c r="B250" s="56"/>
      <c r="C250" s="56"/>
      <c r="D250" s="56"/>
      <c r="E250" s="56"/>
    </row>
    <row r="251" spans="1:5" ht="15">
      <c r="A251" s="56"/>
      <c r="B251" s="56"/>
      <c r="C251" s="56"/>
      <c r="D251" s="56"/>
      <c r="E251" s="56"/>
    </row>
    <row r="252" spans="1:5" ht="15">
      <c r="A252" s="56"/>
      <c r="B252" s="56"/>
      <c r="C252" s="56"/>
      <c r="D252" s="56"/>
      <c r="E252" s="56"/>
    </row>
    <row r="253" spans="1:5" ht="15">
      <c r="A253" s="56"/>
      <c r="B253" s="56"/>
      <c r="C253" s="56"/>
      <c r="D253" s="56"/>
      <c r="E253" s="56"/>
    </row>
    <row r="254" spans="1:5" ht="15">
      <c r="A254" s="56"/>
      <c r="B254" s="56"/>
      <c r="C254" s="56"/>
      <c r="D254" s="56"/>
      <c r="E254" s="56"/>
    </row>
    <row r="255" spans="1:5" ht="15">
      <c r="A255" s="56"/>
      <c r="B255" s="56"/>
      <c r="C255" s="56"/>
      <c r="D255" s="56"/>
      <c r="E255" s="56"/>
    </row>
    <row r="256" spans="1:5" ht="15">
      <c r="A256" s="56"/>
      <c r="B256" s="56"/>
      <c r="C256" s="56"/>
      <c r="D256" s="56"/>
      <c r="E256" s="56"/>
    </row>
    <row r="257" spans="1:5" ht="15">
      <c r="A257" s="56"/>
      <c r="B257" s="56"/>
      <c r="C257" s="56"/>
      <c r="D257" s="56"/>
      <c r="E257" s="56"/>
    </row>
    <row r="258" spans="1:5" ht="15">
      <c r="A258" s="56"/>
      <c r="B258" s="56"/>
      <c r="C258" s="56"/>
      <c r="D258" s="56"/>
      <c r="E258" s="56"/>
    </row>
    <row r="259" spans="1:5" ht="15">
      <c r="A259" s="56"/>
      <c r="B259" s="56"/>
      <c r="C259" s="56"/>
      <c r="D259" s="56"/>
      <c r="E259" s="56"/>
    </row>
    <row r="260" spans="1:5" ht="15">
      <c r="A260" s="56"/>
      <c r="B260" s="56"/>
      <c r="C260" s="56"/>
      <c r="D260" s="56"/>
      <c r="E260" s="56"/>
    </row>
    <row r="261" spans="1:5" ht="15">
      <c r="A261" s="56"/>
      <c r="B261" s="56"/>
      <c r="C261" s="56"/>
      <c r="D261" s="56"/>
      <c r="E261" s="56"/>
    </row>
    <row r="262" spans="1:5" ht="15">
      <c r="A262" s="56"/>
      <c r="B262" s="56"/>
      <c r="C262" s="56"/>
      <c r="D262" s="56"/>
      <c r="E262" s="56"/>
    </row>
    <row r="263" spans="1:5" ht="15">
      <c r="A263" s="56"/>
      <c r="B263" s="56"/>
      <c r="C263" s="56"/>
      <c r="D263" s="56"/>
      <c r="E263" s="56"/>
    </row>
    <row r="264" spans="1:5" ht="15">
      <c r="A264" s="56"/>
      <c r="B264" s="56"/>
      <c r="C264" s="56"/>
      <c r="D264" s="56"/>
      <c r="E264" s="56"/>
    </row>
    <row r="265" spans="1:5" ht="15">
      <c r="A265" s="56"/>
      <c r="B265" s="56"/>
      <c r="C265" s="56"/>
      <c r="D265" s="56"/>
      <c r="E265" s="56"/>
    </row>
    <row r="266" spans="1:5" ht="15">
      <c r="A266" s="56"/>
      <c r="B266" s="56"/>
      <c r="C266" s="56"/>
      <c r="D266" s="56"/>
      <c r="E266" s="56"/>
    </row>
    <row r="267" spans="1:5" ht="15">
      <c r="A267" s="56"/>
      <c r="B267" s="56"/>
      <c r="C267" s="56"/>
      <c r="D267" s="56"/>
      <c r="E267" s="56"/>
    </row>
    <row r="268" spans="1:5" ht="15">
      <c r="A268" s="56"/>
      <c r="B268" s="56"/>
      <c r="C268" s="56"/>
      <c r="D268" s="56"/>
      <c r="E268" s="56"/>
    </row>
    <row r="269" spans="1:5" ht="15">
      <c r="A269" s="56"/>
      <c r="B269" s="56"/>
      <c r="C269" s="56"/>
      <c r="D269" s="56"/>
      <c r="E269" s="56"/>
    </row>
    <row r="270" spans="1:5" ht="15">
      <c r="A270" s="56"/>
      <c r="B270" s="56"/>
      <c r="C270" s="56"/>
      <c r="D270" s="56"/>
      <c r="E270" s="56"/>
    </row>
    <row r="271" spans="1:5" ht="15">
      <c r="A271" s="56"/>
      <c r="B271" s="56"/>
      <c r="C271" s="56"/>
      <c r="D271" s="56"/>
      <c r="E271" s="56"/>
    </row>
    <row r="272" spans="1:5" ht="15">
      <c r="A272" s="56"/>
      <c r="B272" s="56"/>
      <c r="C272" s="56"/>
      <c r="D272" s="56"/>
      <c r="E272" s="56"/>
    </row>
    <row r="273" spans="1:5" ht="15">
      <c r="A273" s="56"/>
      <c r="B273" s="56"/>
      <c r="C273" s="56"/>
      <c r="D273" s="56"/>
      <c r="E273" s="56"/>
    </row>
    <row r="274" spans="1:5" ht="15">
      <c r="A274" s="56"/>
      <c r="B274" s="56"/>
      <c r="C274" s="56"/>
      <c r="D274" s="56"/>
      <c r="E274" s="56"/>
    </row>
    <row r="275" spans="1:5" ht="15">
      <c r="A275" s="56"/>
      <c r="B275" s="56"/>
      <c r="C275" s="56"/>
      <c r="D275" s="56"/>
      <c r="E275" s="56"/>
    </row>
    <row r="276" spans="1:5" ht="15">
      <c r="A276" s="56"/>
      <c r="B276" s="56"/>
      <c r="C276" s="56"/>
      <c r="D276" s="56"/>
      <c r="E276" s="56"/>
    </row>
    <row r="277" spans="1:5" ht="15">
      <c r="A277" s="56"/>
      <c r="B277" s="56"/>
      <c r="C277" s="56"/>
      <c r="D277" s="56"/>
      <c r="E277" s="56"/>
    </row>
    <row r="278" spans="1:5" ht="15">
      <c r="A278" s="56"/>
      <c r="B278" s="56"/>
      <c r="C278" s="56"/>
      <c r="D278" s="56"/>
      <c r="E278" s="56"/>
    </row>
    <row r="279" spans="1:5" ht="15">
      <c r="A279" s="56"/>
      <c r="B279" s="56"/>
      <c r="C279" s="56"/>
      <c r="D279" s="56"/>
      <c r="E279" s="56"/>
    </row>
    <row r="280" spans="1:5" ht="15">
      <c r="A280" s="56"/>
      <c r="B280" s="56"/>
      <c r="C280" s="56"/>
      <c r="D280" s="56"/>
      <c r="E280" s="56"/>
    </row>
    <row r="281" spans="1:5" ht="15">
      <c r="A281" s="56"/>
      <c r="B281" s="56"/>
      <c r="C281" s="56"/>
      <c r="D281" s="56"/>
      <c r="E281" s="56"/>
    </row>
    <row r="282" spans="1:5" ht="15">
      <c r="A282" s="56"/>
      <c r="B282" s="56"/>
      <c r="C282" s="56"/>
      <c r="D282" s="56"/>
      <c r="E282" s="56"/>
    </row>
    <row r="283" spans="1:5" ht="15">
      <c r="A283" s="56"/>
      <c r="B283" s="56"/>
      <c r="C283" s="56"/>
      <c r="D283" s="56"/>
      <c r="E283" s="56"/>
    </row>
    <row r="284" spans="1:5" ht="15">
      <c r="A284" s="56"/>
      <c r="B284" s="56"/>
      <c r="C284" s="56"/>
      <c r="D284" s="56"/>
      <c r="E284" s="56"/>
    </row>
    <row r="285" spans="1:5" ht="15">
      <c r="A285" s="56"/>
      <c r="B285" s="56"/>
      <c r="C285" s="56"/>
      <c r="D285" s="56"/>
      <c r="E285" s="56"/>
    </row>
    <row r="286" spans="1:5" ht="15">
      <c r="A286" s="56"/>
      <c r="B286" s="56"/>
      <c r="C286" s="56"/>
      <c r="D286" s="56"/>
      <c r="E286" s="56"/>
    </row>
    <row r="287" spans="1:5" ht="15">
      <c r="A287" s="56"/>
      <c r="B287" s="56"/>
      <c r="C287" s="56"/>
      <c r="D287" s="56"/>
      <c r="E287" s="56"/>
    </row>
    <row r="288" spans="1:5" ht="15">
      <c r="A288" s="56"/>
      <c r="B288" s="56"/>
      <c r="C288" s="56"/>
      <c r="D288" s="56"/>
      <c r="E288" s="56"/>
    </row>
    <row r="289" spans="1:5" ht="15">
      <c r="A289" s="56"/>
      <c r="B289" s="56"/>
      <c r="C289" s="56"/>
      <c r="D289" s="56"/>
      <c r="E289" s="56"/>
    </row>
    <row r="290" spans="1:5" ht="15">
      <c r="A290" s="56"/>
      <c r="B290" s="56"/>
      <c r="C290" s="56"/>
      <c r="D290" s="56"/>
      <c r="E290" s="56"/>
    </row>
    <row r="291" spans="1:5" ht="15">
      <c r="A291" s="56"/>
      <c r="B291" s="56"/>
      <c r="C291" s="56"/>
      <c r="D291" s="56"/>
      <c r="E291" s="56"/>
    </row>
    <row r="292" spans="1:5" ht="15">
      <c r="A292" s="56"/>
      <c r="B292" s="56"/>
      <c r="C292" s="56"/>
      <c r="D292" s="56"/>
      <c r="E292" s="56"/>
    </row>
    <row r="293" spans="1:5" ht="15">
      <c r="A293" s="56"/>
      <c r="B293" s="56"/>
      <c r="C293" s="56"/>
      <c r="D293" s="56"/>
      <c r="E293" s="56"/>
    </row>
    <row r="294" spans="1:5" ht="15">
      <c r="A294" s="56"/>
      <c r="B294" s="56"/>
      <c r="C294" s="56"/>
      <c r="D294" s="56"/>
      <c r="E294" s="56"/>
    </row>
    <row r="295" spans="1:5" ht="15">
      <c r="A295" s="56"/>
      <c r="B295" s="56"/>
      <c r="C295" s="56"/>
      <c r="D295" s="56"/>
      <c r="E295" s="56"/>
    </row>
    <row r="296" spans="1:5" ht="15">
      <c r="A296" s="56"/>
      <c r="B296" s="56"/>
      <c r="C296" s="56"/>
      <c r="D296" s="56"/>
      <c r="E296" s="56"/>
    </row>
    <row r="297" spans="1:5" ht="15">
      <c r="A297" s="56"/>
      <c r="B297" s="56"/>
      <c r="C297" s="56"/>
      <c r="D297" s="56"/>
      <c r="E297" s="56"/>
    </row>
    <row r="298" spans="1:5" ht="15">
      <c r="A298" s="56"/>
      <c r="B298" s="56"/>
      <c r="C298" s="56"/>
      <c r="D298" s="56"/>
      <c r="E298" s="56"/>
    </row>
    <row r="299" spans="1:5" ht="15">
      <c r="A299" s="56"/>
      <c r="B299" s="56"/>
      <c r="C299" s="56"/>
      <c r="D299" s="56"/>
      <c r="E299" s="56"/>
    </row>
    <row r="300" spans="1:5" ht="15">
      <c r="A300" s="56"/>
      <c r="B300" s="56"/>
      <c r="C300" s="56"/>
      <c r="D300" s="56"/>
      <c r="E300" s="56"/>
    </row>
    <row r="301" spans="1:5" ht="15">
      <c r="A301" s="56"/>
      <c r="B301" s="56"/>
      <c r="C301" s="56"/>
      <c r="D301" s="56"/>
      <c r="E301" s="56"/>
    </row>
    <row r="302" spans="1:5" ht="15">
      <c r="A302" s="56"/>
      <c r="B302" s="56"/>
      <c r="C302" s="56"/>
      <c r="D302" s="56"/>
      <c r="E302" s="56"/>
    </row>
    <row r="303" spans="1:5" ht="15">
      <c r="A303" s="56"/>
      <c r="B303" s="56"/>
      <c r="C303" s="56"/>
      <c r="D303" s="56"/>
      <c r="E303" s="56"/>
    </row>
    <row r="304" spans="1:5" ht="15">
      <c r="A304" s="56"/>
      <c r="B304" s="56"/>
      <c r="C304" s="56"/>
      <c r="D304" s="56"/>
      <c r="E304" s="56"/>
    </row>
    <row r="305" spans="1:5" ht="15">
      <c r="A305" s="56"/>
      <c r="B305" s="56"/>
      <c r="C305" s="56"/>
      <c r="D305" s="56"/>
      <c r="E305" s="56"/>
    </row>
    <row r="306" spans="1:5" ht="15">
      <c r="A306" s="56"/>
      <c r="B306" s="56"/>
      <c r="C306" s="56"/>
      <c r="D306" s="56"/>
      <c r="E306" s="56"/>
    </row>
    <row r="307" spans="1:5" ht="15">
      <c r="A307" s="56"/>
      <c r="B307" s="56"/>
      <c r="C307" s="56"/>
      <c r="D307" s="56"/>
      <c r="E307" s="56"/>
    </row>
    <row r="308" spans="1:5" ht="15">
      <c r="A308" s="56"/>
      <c r="B308" s="56"/>
      <c r="C308" s="56"/>
      <c r="D308" s="56"/>
      <c r="E308" s="56"/>
    </row>
    <row r="309" spans="1:5" ht="15">
      <c r="A309" s="56"/>
      <c r="B309" s="56"/>
      <c r="C309" s="56"/>
      <c r="D309" s="56"/>
      <c r="E309" s="56"/>
    </row>
    <row r="310" spans="1:5" ht="15">
      <c r="A310" s="56"/>
      <c r="B310" s="56"/>
      <c r="C310" s="56"/>
      <c r="D310" s="56"/>
      <c r="E310" s="56"/>
    </row>
    <row r="311" spans="1:5" ht="15">
      <c r="A311" s="56"/>
      <c r="B311" s="56"/>
      <c r="C311" s="56"/>
      <c r="D311" s="56"/>
      <c r="E311" s="56"/>
    </row>
    <row r="312" spans="1:5" ht="15">
      <c r="A312" s="56"/>
      <c r="B312" s="56"/>
      <c r="C312" s="56"/>
      <c r="D312" s="56"/>
      <c r="E312" s="56"/>
    </row>
    <row r="313" spans="1:5" ht="15">
      <c r="A313" s="56"/>
      <c r="B313" s="56"/>
      <c r="C313" s="56"/>
      <c r="D313" s="56"/>
      <c r="E313" s="56"/>
    </row>
    <row r="314" spans="1:5" ht="15">
      <c r="A314" s="56"/>
      <c r="B314" s="56"/>
      <c r="C314" s="56"/>
      <c r="D314" s="56"/>
      <c r="E314" s="56"/>
    </row>
    <row r="315" spans="1:5" ht="15">
      <c r="A315" s="56"/>
      <c r="B315" s="56"/>
      <c r="C315" s="56"/>
      <c r="D315" s="56"/>
      <c r="E315" s="56"/>
    </row>
    <row r="316" spans="1:5" ht="15">
      <c r="A316" s="56"/>
      <c r="B316" s="56"/>
      <c r="C316" s="56"/>
      <c r="D316" s="56"/>
      <c r="E316" s="56"/>
    </row>
    <row r="317" spans="1:5" ht="15">
      <c r="A317" s="56"/>
      <c r="B317" s="56"/>
      <c r="C317" s="56"/>
      <c r="D317" s="56"/>
      <c r="E317" s="56"/>
    </row>
    <row r="318" spans="1:5" ht="15">
      <c r="A318" s="56"/>
      <c r="B318" s="56"/>
      <c r="C318" s="56"/>
      <c r="D318" s="56"/>
      <c r="E318" s="56"/>
    </row>
    <row r="319" spans="1:5" ht="15">
      <c r="A319" s="56"/>
      <c r="B319" s="56"/>
      <c r="C319" s="56"/>
      <c r="D319" s="56"/>
      <c r="E319" s="56"/>
    </row>
    <row r="320" spans="1:5" ht="15">
      <c r="A320" s="56"/>
      <c r="B320" s="56"/>
      <c r="C320" s="56"/>
      <c r="D320" s="56"/>
      <c r="E320" s="56"/>
    </row>
    <row r="321" spans="1:5" ht="15">
      <c r="A321" s="56"/>
      <c r="B321" s="56"/>
      <c r="C321" s="56"/>
      <c r="D321" s="56"/>
      <c r="E321" s="56"/>
    </row>
    <row r="322" spans="1:5" ht="15">
      <c r="A322" s="56"/>
      <c r="B322" s="56"/>
      <c r="C322" s="56"/>
      <c r="D322" s="56"/>
      <c r="E322" s="56"/>
    </row>
    <row r="323" spans="1:5" ht="15">
      <c r="A323" s="56"/>
      <c r="B323" s="56"/>
      <c r="C323" s="56"/>
      <c r="D323" s="56"/>
      <c r="E323" s="56"/>
    </row>
    <row r="324" spans="1:5" ht="15">
      <c r="A324" s="56"/>
      <c r="B324" s="56"/>
      <c r="C324" s="56"/>
      <c r="D324" s="56"/>
      <c r="E324" s="56"/>
    </row>
    <row r="325" spans="1:5" ht="15">
      <c r="A325" s="56"/>
      <c r="B325" s="56"/>
      <c r="C325" s="56"/>
      <c r="D325" s="56"/>
      <c r="E325" s="56"/>
    </row>
    <row r="326" spans="1:5" ht="15">
      <c r="A326" s="56"/>
      <c r="B326" s="56"/>
      <c r="C326" s="56"/>
      <c r="D326" s="56"/>
      <c r="E326" s="56"/>
    </row>
    <row r="327" spans="1:5" ht="15">
      <c r="A327" s="56"/>
      <c r="B327" s="56"/>
      <c r="C327" s="56"/>
      <c r="D327" s="56"/>
      <c r="E327" s="56"/>
    </row>
    <row r="328" spans="1:5" ht="15">
      <c r="A328" s="56"/>
      <c r="B328" s="56"/>
      <c r="C328" s="56"/>
      <c r="D328" s="56"/>
      <c r="E328" s="56"/>
    </row>
    <row r="329" spans="1:5" ht="15">
      <c r="A329" s="56"/>
      <c r="B329" s="56"/>
      <c r="C329" s="56"/>
      <c r="D329" s="56"/>
      <c r="E329" s="56"/>
    </row>
    <row r="330" spans="1:5" ht="15">
      <c r="A330" s="56"/>
      <c r="B330" s="56"/>
      <c r="C330" s="56"/>
      <c r="D330" s="56"/>
      <c r="E330" s="56"/>
    </row>
    <row r="331" spans="1:5" ht="15">
      <c r="A331" s="56"/>
      <c r="B331" s="56"/>
      <c r="C331" s="56"/>
      <c r="D331" s="56"/>
      <c r="E331" s="56"/>
    </row>
    <row r="332" spans="1:5" ht="15">
      <c r="A332" s="56"/>
      <c r="B332" s="56"/>
      <c r="C332" s="56"/>
      <c r="D332" s="56"/>
      <c r="E332" s="56"/>
    </row>
    <row r="333" spans="1:5" ht="15">
      <c r="A333" s="56"/>
      <c r="B333" s="56"/>
      <c r="C333" s="56"/>
      <c r="D333" s="56"/>
      <c r="E333" s="56"/>
    </row>
    <row r="334" spans="1:5" ht="15">
      <c r="A334" s="56"/>
      <c r="B334" s="56"/>
      <c r="C334" s="56"/>
      <c r="D334" s="56"/>
      <c r="E334" s="56"/>
    </row>
    <row r="335" spans="1:5" ht="15">
      <c r="A335" s="56"/>
      <c r="B335" s="56"/>
      <c r="C335" s="56"/>
      <c r="D335" s="56"/>
      <c r="E335" s="56"/>
    </row>
    <row r="336" spans="1:5" ht="15">
      <c r="A336" s="56"/>
      <c r="B336" s="56"/>
      <c r="C336" s="56"/>
      <c r="D336" s="56"/>
      <c r="E336" s="56"/>
    </row>
    <row r="337" spans="1:5" ht="15">
      <c r="A337" s="56"/>
      <c r="B337" s="56"/>
      <c r="C337" s="56"/>
      <c r="D337" s="56"/>
      <c r="E337" s="56"/>
    </row>
    <row r="338" spans="1:5" ht="15">
      <c r="A338" s="56"/>
      <c r="B338" s="56"/>
      <c r="C338" s="56"/>
      <c r="D338" s="56"/>
      <c r="E338" s="56"/>
    </row>
    <row r="339" spans="1:5" ht="15">
      <c r="A339" s="56"/>
      <c r="B339" s="56"/>
      <c r="C339" s="56"/>
      <c r="D339" s="56"/>
      <c r="E339" s="56"/>
    </row>
    <row r="340" spans="1:5" ht="15">
      <c r="A340" s="56"/>
      <c r="B340" s="56"/>
      <c r="C340" s="56"/>
      <c r="D340" s="56"/>
      <c r="E340" s="56"/>
    </row>
    <row r="341" spans="1:5" ht="15">
      <c r="A341" s="56"/>
      <c r="B341" s="56"/>
      <c r="C341" s="56"/>
      <c r="D341" s="56"/>
      <c r="E341" s="56"/>
    </row>
    <row r="342" spans="1:5" ht="15">
      <c r="A342" s="56"/>
      <c r="B342" s="56"/>
      <c r="C342" s="56"/>
      <c r="D342" s="56"/>
      <c r="E342" s="56"/>
    </row>
    <row r="343" spans="1:5" ht="15">
      <c r="A343" s="56"/>
      <c r="B343" s="56"/>
      <c r="C343" s="56"/>
      <c r="D343" s="56"/>
      <c r="E343" s="56"/>
    </row>
    <row r="344" spans="1:5" ht="15">
      <c r="A344" s="56"/>
      <c r="B344" s="56"/>
      <c r="C344" s="56"/>
      <c r="D344" s="56"/>
      <c r="E344" s="56"/>
    </row>
    <row r="345" spans="1:5" ht="15">
      <c r="A345" s="56"/>
      <c r="B345" s="56"/>
      <c r="C345" s="56"/>
      <c r="D345" s="56"/>
      <c r="E345" s="56"/>
    </row>
    <row r="346" spans="1:5" ht="15">
      <c r="A346" s="56"/>
      <c r="B346" s="56"/>
      <c r="C346" s="56"/>
      <c r="D346" s="56"/>
      <c r="E346" s="56"/>
    </row>
    <row r="347" spans="1:5" ht="15">
      <c r="A347" s="56"/>
      <c r="B347" s="56"/>
      <c r="C347" s="56"/>
      <c r="D347" s="56"/>
      <c r="E347" s="56"/>
    </row>
    <row r="348" spans="1:5" ht="15">
      <c r="A348" s="56"/>
      <c r="B348" s="56"/>
      <c r="C348" s="56"/>
      <c r="D348" s="56"/>
      <c r="E348" s="56"/>
    </row>
    <row r="349" spans="1:5" ht="15">
      <c r="A349" s="56"/>
      <c r="B349" s="56"/>
      <c r="C349" s="56"/>
      <c r="D349" s="56"/>
      <c r="E349" s="56"/>
    </row>
    <row r="350" spans="1:5" ht="15">
      <c r="A350" s="56"/>
      <c r="B350" s="56"/>
      <c r="C350" s="56"/>
      <c r="D350" s="56"/>
      <c r="E350" s="56"/>
    </row>
    <row r="351" spans="1:5" ht="15">
      <c r="A351" s="56"/>
      <c r="B351" s="56"/>
      <c r="C351" s="56"/>
      <c r="D351" s="56"/>
      <c r="E351" s="56"/>
    </row>
    <row r="352" spans="1:5" ht="15">
      <c r="A352" s="56"/>
      <c r="B352" s="56"/>
      <c r="C352" s="56"/>
      <c r="D352" s="56"/>
      <c r="E352" s="56"/>
    </row>
    <row r="353" spans="1:5" ht="15">
      <c r="A353" s="56"/>
      <c r="B353" s="56"/>
      <c r="C353" s="56"/>
      <c r="D353" s="56"/>
      <c r="E353" s="56"/>
    </row>
    <row r="354" spans="1:5" ht="15">
      <c r="A354" s="56"/>
      <c r="B354" s="56"/>
      <c r="C354" s="56"/>
      <c r="D354" s="56"/>
      <c r="E354" s="56"/>
    </row>
    <row r="355" spans="1:5" ht="15">
      <c r="A355" s="56"/>
      <c r="B355" s="56"/>
      <c r="C355" s="56"/>
      <c r="D355" s="56"/>
      <c r="E355" s="56"/>
    </row>
    <row r="356" spans="1:5" ht="15">
      <c r="A356" s="56"/>
      <c r="B356" s="56"/>
      <c r="C356" s="56"/>
      <c r="D356" s="56"/>
      <c r="E356" s="56"/>
    </row>
    <row r="357" spans="1:5" ht="15">
      <c r="A357" s="56"/>
      <c r="B357" s="56"/>
      <c r="C357" s="56"/>
      <c r="D357" s="56"/>
      <c r="E357" s="56"/>
    </row>
    <row r="358" spans="1:5" ht="15">
      <c r="A358" s="56"/>
      <c r="B358" s="56"/>
      <c r="C358" s="56"/>
      <c r="D358" s="56"/>
      <c r="E358" s="56"/>
    </row>
    <row r="359" spans="1:5" ht="15">
      <c r="A359" s="56"/>
      <c r="B359" s="56"/>
      <c r="C359" s="56"/>
      <c r="D359" s="56"/>
      <c r="E359" s="56"/>
    </row>
    <row r="360" spans="1:5" ht="15">
      <c r="A360" s="56"/>
      <c r="B360" s="56"/>
      <c r="C360" s="56"/>
      <c r="D360" s="56"/>
      <c r="E360" s="56"/>
    </row>
    <row r="361" spans="1:5" ht="15">
      <c r="A361" s="56"/>
      <c r="B361" s="56"/>
      <c r="C361" s="56"/>
      <c r="D361" s="56"/>
      <c r="E361" s="56"/>
    </row>
    <row r="362" spans="1:5" ht="15">
      <c r="A362" s="56"/>
      <c r="B362" s="56"/>
      <c r="C362" s="56"/>
      <c r="D362" s="56"/>
      <c r="E362" s="56"/>
    </row>
    <row r="363" spans="1:5" ht="15">
      <c r="A363" s="56"/>
      <c r="B363" s="56"/>
      <c r="C363" s="56"/>
      <c r="D363" s="56"/>
      <c r="E363" s="56"/>
    </row>
    <row r="364" spans="1:5" ht="15">
      <c r="A364" s="56"/>
      <c r="B364" s="56"/>
      <c r="C364" s="56"/>
      <c r="D364" s="56"/>
      <c r="E364" s="56"/>
    </row>
    <row r="365" spans="1:5" ht="15">
      <c r="A365" s="56"/>
      <c r="B365" s="56"/>
      <c r="C365" s="56"/>
      <c r="D365" s="56"/>
      <c r="E365" s="56"/>
    </row>
    <row r="366" spans="1:5" ht="15">
      <c r="A366" s="56"/>
      <c r="B366" s="56"/>
      <c r="C366" s="56"/>
      <c r="D366" s="56"/>
      <c r="E366" s="56"/>
    </row>
    <row r="367" spans="1:5" ht="15">
      <c r="A367" s="56"/>
      <c r="B367" s="56"/>
      <c r="C367" s="56"/>
      <c r="D367" s="56"/>
      <c r="E367" s="56"/>
    </row>
    <row r="368" spans="1:5" ht="15">
      <c r="A368" s="56"/>
      <c r="B368" s="56"/>
      <c r="C368" s="56"/>
      <c r="D368" s="56"/>
      <c r="E368" s="56"/>
    </row>
    <row r="369" spans="1:5" ht="15">
      <c r="A369" s="56"/>
      <c r="B369" s="56"/>
      <c r="C369" s="56"/>
      <c r="D369" s="56"/>
      <c r="E369" s="56"/>
    </row>
    <row r="370" spans="1:5" ht="15">
      <c r="A370" s="56"/>
      <c r="B370" s="56"/>
      <c r="C370" s="56"/>
      <c r="D370" s="56"/>
      <c r="E370" s="56"/>
    </row>
    <row r="371" spans="1:5" ht="15">
      <c r="A371" s="56"/>
      <c r="B371" s="56"/>
      <c r="C371" s="56"/>
      <c r="D371" s="56"/>
      <c r="E371" s="56"/>
    </row>
    <row r="372" spans="1:5" ht="15">
      <c r="A372" s="56"/>
      <c r="B372" s="56"/>
      <c r="C372" s="56"/>
      <c r="D372" s="56"/>
      <c r="E372" s="56"/>
    </row>
    <row r="373" spans="1:5" ht="15">
      <c r="A373" s="56"/>
      <c r="B373" s="56"/>
      <c r="C373" s="56"/>
      <c r="D373" s="56"/>
      <c r="E373" s="56"/>
    </row>
    <row r="374" spans="1:5" ht="15">
      <c r="A374" s="56"/>
      <c r="B374" s="56"/>
      <c r="C374" s="56"/>
      <c r="D374" s="56"/>
      <c r="E374" s="56"/>
    </row>
    <row r="375" spans="1:5" ht="15">
      <c r="A375" s="56"/>
      <c r="B375" s="56"/>
      <c r="C375" s="56"/>
      <c r="D375" s="56"/>
      <c r="E375" s="56"/>
    </row>
    <row r="376" spans="1:5" ht="15">
      <c r="A376" s="56"/>
      <c r="B376" s="56"/>
      <c r="C376" s="56"/>
      <c r="D376" s="56"/>
      <c r="E376" s="56"/>
    </row>
    <row r="377" spans="1:5" ht="15">
      <c r="A377" s="56"/>
      <c r="B377" s="56"/>
      <c r="C377" s="56"/>
      <c r="D377" s="56"/>
      <c r="E377" s="56"/>
    </row>
    <row r="378" spans="1:5" ht="15">
      <c r="A378" s="56"/>
      <c r="B378" s="56"/>
      <c r="C378" s="56"/>
      <c r="D378" s="56"/>
      <c r="E378" s="56"/>
    </row>
    <row r="379" spans="1:5" ht="15">
      <c r="A379" s="56"/>
      <c r="B379" s="56"/>
      <c r="C379" s="56"/>
      <c r="D379" s="56"/>
      <c r="E379" s="56"/>
    </row>
    <row r="380" spans="1:5" ht="15">
      <c r="A380" s="56"/>
      <c r="B380" s="56"/>
      <c r="C380" s="56"/>
      <c r="D380" s="56"/>
      <c r="E380" s="56"/>
    </row>
    <row r="381" spans="1:5" ht="15">
      <c r="A381" s="56"/>
      <c r="B381" s="56"/>
      <c r="C381" s="56"/>
      <c r="D381" s="56"/>
      <c r="E381" s="56"/>
    </row>
    <row r="382" spans="1:5" ht="15">
      <c r="A382" s="56"/>
      <c r="B382" s="56"/>
      <c r="C382" s="56"/>
      <c r="D382" s="56"/>
      <c r="E382" s="56"/>
    </row>
    <row r="383" spans="1:5" ht="15">
      <c r="A383" s="56"/>
      <c r="B383" s="56"/>
      <c r="C383" s="56"/>
      <c r="D383" s="56"/>
      <c r="E383" s="56"/>
    </row>
    <row r="384" spans="1:5" ht="15">
      <c r="A384" s="56"/>
      <c r="B384" s="56"/>
      <c r="C384" s="56"/>
      <c r="D384" s="56"/>
      <c r="E384" s="56"/>
    </row>
    <row r="385" spans="1:5" ht="15">
      <c r="A385" s="56"/>
      <c r="B385" s="56"/>
      <c r="C385" s="56"/>
      <c r="D385" s="56"/>
      <c r="E385" s="56"/>
    </row>
    <row r="386" spans="1:5" ht="15">
      <c r="A386" s="56"/>
      <c r="B386" s="56"/>
      <c r="C386" s="56"/>
      <c r="D386" s="56"/>
      <c r="E386" s="56"/>
    </row>
    <row r="387" spans="1:5" ht="15">
      <c r="A387" s="56"/>
      <c r="B387" s="56"/>
      <c r="C387" s="56"/>
      <c r="D387" s="56"/>
      <c r="E387" s="56"/>
    </row>
    <row r="388" spans="1:5" ht="15">
      <c r="A388" s="56"/>
      <c r="B388" s="56"/>
      <c r="C388" s="56"/>
      <c r="D388" s="56"/>
      <c r="E388" s="56"/>
    </row>
    <row r="389" spans="1:5" ht="15">
      <c r="A389" s="56"/>
      <c r="B389" s="56"/>
      <c r="C389" s="56"/>
      <c r="D389" s="56"/>
      <c r="E389" s="56"/>
    </row>
    <row r="390" spans="1:5" ht="15">
      <c r="A390" s="56"/>
      <c r="B390" s="56"/>
      <c r="C390" s="56"/>
      <c r="D390" s="56"/>
      <c r="E390" s="56"/>
    </row>
    <row r="391" spans="1:5" ht="15">
      <c r="A391" s="56"/>
      <c r="B391" s="56"/>
      <c r="C391" s="56"/>
      <c r="D391" s="56"/>
      <c r="E391" s="56"/>
    </row>
    <row r="392" spans="1:5" ht="15">
      <c r="A392" s="56"/>
      <c r="B392" s="56"/>
      <c r="C392" s="56"/>
      <c r="D392" s="56"/>
      <c r="E392" s="56"/>
    </row>
    <row r="393" spans="1:5" ht="15">
      <c r="A393" s="56"/>
      <c r="B393" s="56"/>
      <c r="C393" s="56"/>
      <c r="D393" s="56"/>
      <c r="E393" s="56"/>
    </row>
    <row r="394" spans="1:5" ht="15">
      <c r="A394" s="56"/>
      <c r="B394" s="56"/>
      <c r="C394" s="56"/>
      <c r="D394" s="56"/>
      <c r="E394" s="56"/>
    </row>
    <row r="395" spans="1:5" ht="15">
      <c r="A395" s="56"/>
      <c r="B395" s="56"/>
      <c r="C395" s="56"/>
      <c r="D395" s="56"/>
      <c r="E395" s="56"/>
    </row>
    <row r="396" spans="1:5" ht="15">
      <c r="A396" s="56"/>
      <c r="B396" s="56"/>
      <c r="C396" s="56"/>
      <c r="D396" s="56"/>
      <c r="E396" s="56"/>
    </row>
    <row r="397" spans="1:5" ht="15">
      <c r="A397" s="56"/>
      <c r="B397" s="56"/>
      <c r="C397" s="56"/>
      <c r="D397" s="56"/>
      <c r="E397" s="56"/>
    </row>
    <row r="398" spans="1:5" ht="15">
      <c r="A398" s="56"/>
      <c r="B398" s="56"/>
      <c r="C398" s="56"/>
      <c r="D398" s="56"/>
      <c r="E398" s="56"/>
    </row>
    <row r="399" spans="1:5" ht="15">
      <c r="A399" s="56"/>
      <c r="B399" s="56"/>
      <c r="C399" s="56"/>
      <c r="D399" s="56"/>
      <c r="E399" s="56"/>
    </row>
    <row r="400" spans="1:5" ht="15">
      <c r="A400" s="56"/>
      <c r="B400" s="56"/>
      <c r="C400" s="56"/>
      <c r="D400" s="56"/>
      <c r="E400" s="56"/>
    </row>
    <row r="401" spans="1:5" ht="15">
      <c r="A401" s="56"/>
      <c r="B401" s="56"/>
      <c r="C401" s="56"/>
      <c r="D401" s="56"/>
      <c r="E401" s="56"/>
    </row>
    <row r="402" spans="1:5" ht="15">
      <c r="A402" s="56"/>
      <c r="B402" s="56"/>
      <c r="C402" s="56"/>
      <c r="D402" s="56"/>
      <c r="E402" s="56"/>
    </row>
    <row r="403" spans="1:5" ht="15">
      <c r="A403" s="56"/>
      <c r="B403" s="56"/>
      <c r="C403" s="56"/>
      <c r="D403" s="56"/>
      <c r="E403" s="56"/>
    </row>
    <row r="404" spans="1:5" ht="15">
      <c r="A404" s="56"/>
      <c r="B404" s="56"/>
      <c r="C404" s="56"/>
      <c r="D404" s="56"/>
      <c r="E404" s="56"/>
    </row>
    <row r="405" spans="1:5" ht="15">
      <c r="A405" s="56"/>
      <c r="B405" s="56"/>
      <c r="C405" s="56"/>
      <c r="D405" s="56"/>
      <c r="E405" s="56"/>
    </row>
    <row r="406" spans="1:5" ht="15">
      <c r="A406" s="56"/>
      <c r="B406" s="56"/>
      <c r="C406" s="56"/>
      <c r="D406" s="56"/>
      <c r="E406" s="56"/>
    </row>
    <row r="407" spans="1:5" ht="15">
      <c r="A407" s="56"/>
      <c r="B407" s="56"/>
      <c r="C407" s="56"/>
      <c r="D407" s="56"/>
      <c r="E407" s="56"/>
    </row>
    <row r="408" spans="1:5" ht="15">
      <c r="A408" s="56"/>
      <c r="B408" s="56"/>
      <c r="C408" s="56"/>
      <c r="D408" s="56"/>
      <c r="E408" s="56"/>
    </row>
    <row r="409" spans="1:5" ht="15">
      <c r="A409" s="56"/>
      <c r="B409" s="56"/>
      <c r="C409" s="56"/>
      <c r="D409" s="56"/>
      <c r="E409" s="56"/>
    </row>
    <row r="410" spans="1:5" ht="15">
      <c r="A410" s="56"/>
      <c r="B410" s="56"/>
      <c r="C410" s="56"/>
      <c r="D410" s="56"/>
      <c r="E410" s="56"/>
    </row>
    <row r="411" spans="1:5" ht="15">
      <c r="A411" s="56"/>
      <c r="B411" s="56"/>
      <c r="C411" s="56"/>
      <c r="D411" s="56"/>
      <c r="E411" s="56"/>
    </row>
    <row r="412" spans="1:5" ht="15">
      <c r="A412" s="56"/>
      <c r="B412" s="56"/>
      <c r="C412" s="56"/>
      <c r="D412" s="56"/>
      <c r="E412" s="56"/>
    </row>
    <row r="413" spans="1:5" ht="15">
      <c r="A413" s="56"/>
      <c r="B413" s="56"/>
      <c r="C413" s="56"/>
      <c r="D413" s="56"/>
      <c r="E413" s="56"/>
    </row>
    <row r="414" spans="1:5" ht="15">
      <c r="A414" s="56"/>
      <c r="B414" s="56"/>
      <c r="C414" s="56"/>
      <c r="D414" s="56"/>
      <c r="E414" s="56"/>
    </row>
    <row r="415" spans="1:5" ht="15">
      <c r="A415" s="56"/>
      <c r="B415" s="56"/>
      <c r="C415" s="56"/>
      <c r="D415" s="56"/>
      <c r="E415" s="56"/>
    </row>
    <row r="416" spans="1:5" ht="15">
      <c r="A416" s="56"/>
      <c r="B416" s="56"/>
      <c r="C416" s="56"/>
      <c r="D416" s="56"/>
      <c r="E416" s="56"/>
    </row>
    <row r="417" spans="1:5" ht="15">
      <c r="A417" s="56"/>
      <c r="B417" s="56"/>
      <c r="C417" s="56"/>
      <c r="D417" s="56"/>
      <c r="E417" s="56"/>
    </row>
    <row r="418" spans="1:5" ht="15">
      <c r="A418" s="56"/>
      <c r="B418" s="56"/>
      <c r="C418" s="56"/>
      <c r="D418" s="56"/>
      <c r="E418" s="56"/>
    </row>
    <row r="419" spans="1:5" ht="15">
      <c r="A419" s="56"/>
      <c r="B419" s="56"/>
      <c r="C419" s="56"/>
      <c r="D419" s="56"/>
      <c r="E419" s="56"/>
    </row>
    <row r="420" spans="1:5" ht="15">
      <c r="A420" s="56"/>
      <c r="B420" s="56"/>
      <c r="C420" s="56"/>
      <c r="D420" s="56"/>
      <c r="E420" s="56"/>
    </row>
    <row r="421" spans="1:5" ht="15">
      <c r="A421" s="56"/>
      <c r="B421" s="56"/>
      <c r="C421" s="56"/>
      <c r="D421" s="56"/>
      <c r="E421" s="56"/>
    </row>
    <row r="422" spans="1:5" ht="15">
      <c r="A422" s="56"/>
      <c r="B422" s="56"/>
      <c r="C422" s="56"/>
      <c r="D422" s="56"/>
      <c r="E422" s="56"/>
    </row>
    <row r="423" spans="1:5" ht="15">
      <c r="A423" s="56"/>
      <c r="B423" s="56"/>
      <c r="C423" s="56"/>
      <c r="D423" s="56"/>
      <c r="E423" s="56"/>
    </row>
    <row r="424" spans="1:5" ht="15">
      <c r="A424" s="56"/>
      <c r="B424" s="56"/>
      <c r="C424" s="56"/>
      <c r="D424" s="56"/>
      <c r="E424" s="56"/>
    </row>
    <row r="425" spans="1:5" ht="15">
      <c r="A425" s="56"/>
      <c r="B425" s="56"/>
      <c r="C425" s="56"/>
      <c r="D425" s="56"/>
      <c r="E425" s="56"/>
    </row>
    <row r="426" spans="1:5" ht="15">
      <c r="A426" s="56"/>
      <c r="B426" s="56"/>
      <c r="C426" s="56"/>
      <c r="D426" s="56"/>
      <c r="E426" s="56"/>
    </row>
    <row r="427" spans="1:5" ht="15">
      <c r="A427" s="56"/>
      <c r="B427" s="56"/>
      <c r="C427" s="56"/>
      <c r="D427" s="56"/>
      <c r="E427" s="56"/>
    </row>
    <row r="428" spans="1:5" ht="15">
      <c r="A428" s="56"/>
      <c r="B428" s="56"/>
      <c r="C428" s="56"/>
      <c r="D428" s="56"/>
      <c r="E428" s="56"/>
    </row>
    <row r="429" spans="1:5" ht="15">
      <c r="A429" s="56"/>
      <c r="B429" s="56"/>
      <c r="C429" s="56"/>
      <c r="D429" s="56"/>
      <c r="E429" s="56"/>
    </row>
    <row r="430" spans="1:5" ht="15">
      <c r="A430" s="56"/>
      <c r="B430" s="56"/>
      <c r="C430" s="56"/>
      <c r="D430" s="56"/>
      <c r="E430" s="56"/>
    </row>
    <row r="431" spans="1:5" ht="15">
      <c r="A431" s="56"/>
      <c r="B431" s="56"/>
      <c r="C431" s="56"/>
      <c r="D431" s="56"/>
      <c r="E431" s="56"/>
    </row>
    <row r="432" spans="1:5" ht="15">
      <c r="A432" s="56"/>
      <c r="B432" s="56"/>
      <c r="C432" s="56"/>
      <c r="D432" s="56"/>
      <c r="E432" s="56"/>
    </row>
    <row r="433" spans="1:5" ht="15">
      <c r="A433" s="56"/>
      <c r="B433" s="56"/>
      <c r="C433" s="56"/>
      <c r="D433" s="56"/>
      <c r="E433" s="56"/>
    </row>
    <row r="434" spans="1:5" ht="15">
      <c r="A434" s="56"/>
      <c r="B434" s="56"/>
      <c r="C434" s="56"/>
      <c r="D434" s="56"/>
      <c r="E434" s="56"/>
    </row>
    <row r="435" spans="1:5" ht="15">
      <c r="A435" s="56"/>
      <c r="B435" s="56"/>
      <c r="C435" s="56"/>
      <c r="D435" s="56"/>
      <c r="E435" s="56"/>
    </row>
    <row r="436" spans="1:5" ht="15">
      <c r="A436" s="56"/>
      <c r="B436" s="56"/>
      <c r="C436" s="56"/>
      <c r="D436" s="56"/>
      <c r="E436" s="56"/>
    </row>
    <row r="437" spans="1:5" ht="15">
      <c r="A437" s="56"/>
      <c r="B437" s="56"/>
      <c r="C437" s="56"/>
      <c r="D437" s="56"/>
      <c r="E437" s="56"/>
    </row>
    <row r="438" spans="1:5" ht="15">
      <c r="A438" s="56"/>
      <c r="B438" s="56"/>
      <c r="C438" s="56"/>
      <c r="D438" s="56"/>
      <c r="E438" s="56"/>
    </row>
    <row r="439" spans="1:5" ht="15">
      <c r="A439" s="56"/>
      <c r="B439" s="56"/>
      <c r="C439" s="56"/>
      <c r="D439" s="56"/>
      <c r="E439" s="56"/>
    </row>
    <row r="440" spans="1:5" ht="15">
      <c r="A440" s="56"/>
      <c r="B440" s="56"/>
      <c r="C440" s="56"/>
      <c r="D440" s="56"/>
      <c r="E440" s="56"/>
    </row>
    <row r="441" spans="1:5" ht="15">
      <c r="A441" s="56"/>
      <c r="B441" s="56"/>
      <c r="C441" s="56"/>
      <c r="D441" s="56"/>
      <c r="E441" s="56"/>
    </row>
    <row r="442" spans="1:5" ht="15">
      <c r="A442" s="56"/>
      <c r="B442" s="56"/>
      <c r="C442" s="56"/>
      <c r="D442" s="56"/>
      <c r="E442" s="56"/>
    </row>
    <row r="443" spans="1:5" ht="15">
      <c r="A443" s="56"/>
      <c r="B443" s="56"/>
      <c r="C443" s="56"/>
      <c r="D443" s="56"/>
      <c r="E443" s="56"/>
    </row>
    <row r="444" spans="1:5" ht="15">
      <c r="A444" s="56"/>
      <c r="B444" s="56"/>
      <c r="C444" s="56"/>
      <c r="D444" s="56"/>
      <c r="E444" s="56"/>
    </row>
    <row r="445" spans="1:5" ht="15">
      <c r="A445" s="56"/>
      <c r="B445" s="56"/>
      <c r="C445" s="56"/>
      <c r="D445" s="56"/>
      <c r="E445" s="56"/>
    </row>
    <row r="446" spans="1:5" ht="15">
      <c r="A446" s="56"/>
      <c r="B446" s="56"/>
      <c r="C446" s="56"/>
      <c r="D446" s="56"/>
      <c r="E446" s="56"/>
    </row>
    <row r="447" spans="1:5" ht="15">
      <c r="A447" s="56"/>
      <c r="B447" s="56"/>
      <c r="C447" s="56"/>
      <c r="D447" s="56"/>
      <c r="E447" s="56"/>
    </row>
    <row r="448" spans="1:5" ht="15">
      <c r="A448" s="56"/>
      <c r="B448" s="56"/>
      <c r="C448" s="56"/>
      <c r="D448" s="56"/>
      <c r="E448" s="56"/>
    </row>
    <row r="449" spans="1:5" ht="15">
      <c r="A449" s="56"/>
      <c r="B449" s="56"/>
      <c r="C449" s="56"/>
      <c r="D449" s="56"/>
      <c r="E449" s="56"/>
    </row>
    <row r="450" spans="1:5" ht="15">
      <c r="A450" s="56"/>
      <c r="B450" s="56"/>
      <c r="C450" s="56"/>
      <c r="D450" s="56"/>
      <c r="E450" s="56"/>
    </row>
    <row r="451" spans="1:5" ht="15">
      <c r="A451" s="56"/>
      <c r="B451" s="56"/>
      <c r="C451" s="56"/>
      <c r="D451" s="56"/>
      <c r="E451" s="56"/>
    </row>
    <row r="452" spans="1:5" ht="15">
      <c r="A452" s="56"/>
      <c r="B452" s="56"/>
      <c r="C452" s="56"/>
      <c r="D452" s="56"/>
      <c r="E452" s="56"/>
    </row>
    <row r="453" spans="1:5" ht="15">
      <c r="A453" s="56"/>
      <c r="B453" s="56"/>
      <c r="C453" s="56"/>
      <c r="D453" s="56"/>
      <c r="E453" s="56"/>
    </row>
    <row r="454" spans="1:5" ht="15">
      <c r="A454" s="56"/>
      <c r="B454" s="56"/>
      <c r="C454" s="56"/>
      <c r="D454" s="56"/>
      <c r="E454" s="56"/>
    </row>
    <row r="455" spans="1:5" ht="15">
      <c r="A455" s="56"/>
      <c r="B455" s="56"/>
      <c r="C455" s="56"/>
      <c r="D455" s="56"/>
      <c r="E455" s="56"/>
    </row>
    <row r="456" spans="1:5" ht="15">
      <c r="A456" s="56"/>
      <c r="B456" s="56"/>
      <c r="C456" s="56"/>
      <c r="D456" s="56"/>
      <c r="E456" s="56"/>
    </row>
    <row r="457" spans="1:5" ht="15">
      <c r="A457" s="56"/>
      <c r="B457" s="56"/>
      <c r="C457" s="56"/>
      <c r="D457" s="56"/>
      <c r="E457" s="56"/>
    </row>
    <row r="458" spans="1:5" ht="15">
      <c r="A458" s="56"/>
      <c r="B458" s="56"/>
      <c r="C458" s="56"/>
      <c r="D458" s="56"/>
      <c r="E458" s="56"/>
    </row>
    <row r="459" spans="1:5" ht="15">
      <c r="A459" s="56"/>
      <c r="B459" s="56"/>
      <c r="C459" s="56"/>
      <c r="D459" s="56"/>
      <c r="E459" s="56"/>
    </row>
    <row r="460" spans="1:5" ht="15">
      <c r="A460" s="56"/>
      <c r="B460" s="56"/>
      <c r="C460" s="56"/>
      <c r="D460" s="56"/>
      <c r="E460" s="56"/>
    </row>
    <row r="461" spans="1:5" ht="15">
      <c r="A461" s="56"/>
      <c r="B461" s="56"/>
      <c r="C461" s="56"/>
      <c r="D461" s="56"/>
      <c r="E461" s="56"/>
    </row>
    <row r="462" spans="1:5" ht="15">
      <c r="A462" s="56"/>
      <c r="B462" s="56"/>
      <c r="C462" s="56"/>
      <c r="D462" s="56"/>
      <c r="E462" s="56"/>
    </row>
    <row r="463" spans="1:5" ht="15">
      <c r="A463" s="56"/>
      <c r="B463" s="56"/>
      <c r="C463" s="56"/>
      <c r="D463" s="56"/>
      <c r="E463" s="56"/>
    </row>
    <row r="464" spans="1:5" ht="15">
      <c r="A464" s="56"/>
      <c r="B464" s="56"/>
      <c r="C464" s="56"/>
      <c r="D464" s="56"/>
      <c r="E464" s="56"/>
    </row>
    <row r="465" spans="1:5" ht="15">
      <c r="A465" s="56"/>
      <c r="B465" s="56"/>
      <c r="C465" s="56"/>
      <c r="D465" s="56"/>
      <c r="E465" s="56"/>
    </row>
    <row r="466" spans="1:5" ht="15">
      <c r="A466" s="56"/>
      <c r="B466" s="56"/>
      <c r="C466" s="56"/>
      <c r="D466" s="56"/>
      <c r="E466" s="56"/>
    </row>
    <row r="467" spans="1:5" ht="15">
      <c r="A467" s="56"/>
      <c r="B467" s="56"/>
      <c r="C467" s="56"/>
      <c r="D467" s="56"/>
      <c r="E467" s="56"/>
    </row>
    <row r="468" spans="1:5" ht="15">
      <c r="A468" s="56"/>
      <c r="B468" s="56"/>
      <c r="C468" s="56"/>
      <c r="D468" s="56"/>
      <c r="E468" s="56"/>
    </row>
    <row r="469" spans="1:5" ht="15">
      <c r="A469" s="56"/>
      <c r="B469" s="56"/>
      <c r="C469" s="56"/>
      <c r="D469" s="56"/>
      <c r="E469" s="56"/>
    </row>
    <row r="470" spans="1:5" ht="15">
      <c r="A470" s="56"/>
      <c r="B470" s="56"/>
      <c r="C470" s="56"/>
      <c r="D470" s="56"/>
      <c r="E470" s="56"/>
    </row>
    <row r="471" spans="1:5" ht="15">
      <c r="A471" s="56"/>
      <c r="B471" s="56"/>
      <c r="C471" s="56"/>
      <c r="D471" s="56"/>
      <c r="E471" s="56"/>
    </row>
    <row r="472" spans="1:5" ht="15">
      <c r="A472" s="56"/>
      <c r="B472" s="56"/>
      <c r="C472" s="56"/>
      <c r="D472" s="56"/>
      <c r="E472" s="56"/>
    </row>
    <row r="473" spans="1:5" ht="15">
      <c r="A473" s="56"/>
      <c r="B473" s="56"/>
      <c r="C473" s="56"/>
      <c r="D473" s="56"/>
      <c r="E473" s="56"/>
    </row>
    <row r="474" spans="1:5" ht="15">
      <c r="A474" s="56"/>
      <c r="B474" s="56"/>
      <c r="C474" s="56"/>
      <c r="D474" s="56"/>
      <c r="E474" s="56"/>
    </row>
    <row r="475" spans="1:5" ht="15">
      <c r="A475" s="56"/>
      <c r="B475" s="56"/>
      <c r="C475" s="56"/>
      <c r="D475" s="56"/>
      <c r="E475" s="56"/>
    </row>
    <row r="476" spans="1:5" ht="15">
      <c r="A476" s="56"/>
      <c r="B476" s="56"/>
      <c r="C476" s="56"/>
      <c r="D476" s="56"/>
      <c r="E476" s="56"/>
    </row>
    <row r="477" spans="1:5" ht="15">
      <c r="A477" s="56"/>
      <c r="B477" s="56"/>
      <c r="C477" s="56"/>
      <c r="D477" s="56"/>
      <c r="E477" s="56"/>
    </row>
    <row r="478" spans="1:5" ht="15">
      <c r="A478" s="56"/>
      <c r="B478" s="56"/>
      <c r="C478" s="56"/>
      <c r="D478" s="56"/>
      <c r="E478" s="56"/>
    </row>
    <row r="479" spans="1:5" ht="15">
      <c r="A479" s="56"/>
      <c r="B479" s="56"/>
      <c r="C479" s="56"/>
      <c r="D479" s="56"/>
      <c r="E479" s="56"/>
    </row>
    <row r="480" spans="1:5" ht="15">
      <c r="A480" s="56"/>
      <c r="B480" s="56"/>
      <c r="C480" s="56"/>
      <c r="D480" s="56"/>
      <c r="E480" s="56"/>
    </row>
    <row r="481" spans="1:5" ht="15">
      <c r="A481" s="56"/>
      <c r="B481" s="56"/>
      <c r="C481" s="56"/>
      <c r="D481" s="56"/>
      <c r="E481" s="56"/>
    </row>
    <row r="482" spans="1:5" ht="15">
      <c r="A482" s="56"/>
      <c r="B482" s="56"/>
      <c r="C482" s="56"/>
      <c r="D482" s="56"/>
      <c r="E482" s="56"/>
    </row>
    <row r="483" spans="1:5" ht="15">
      <c r="A483" s="56"/>
      <c r="B483" s="56"/>
      <c r="C483" s="56"/>
      <c r="D483" s="56"/>
      <c r="E483" s="56"/>
    </row>
    <row r="484" spans="1:5" ht="15">
      <c r="A484" s="56"/>
      <c r="B484" s="56"/>
      <c r="C484" s="56"/>
      <c r="D484" s="56"/>
      <c r="E484" s="56"/>
    </row>
    <row r="485" spans="1:5" ht="15">
      <c r="A485" s="56"/>
      <c r="B485" s="56"/>
      <c r="C485" s="56"/>
      <c r="D485" s="56"/>
      <c r="E485" s="56"/>
    </row>
    <row r="486" spans="1:5" ht="15">
      <c r="A486" s="56"/>
      <c r="B486" s="56"/>
      <c r="C486" s="56"/>
      <c r="D486" s="56"/>
      <c r="E486" s="56"/>
    </row>
    <row r="487" spans="1:5" ht="15">
      <c r="A487" s="56"/>
      <c r="B487" s="56"/>
      <c r="C487" s="56"/>
      <c r="D487" s="56"/>
      <c r="E487" s="56"/>
    </row>
    <row r="488" spans="1:5" ht="15">
      <c r="A488" s="56"/>
      <c r="B488" s="56"/>
      <c r="C488" s="56"/>
      <c r="D488" s="56"/>
      <c r="E488" s="56"/>
    </row>
    <row r="489" spans="1:5" ht="15">
      <c r="A489" s="56"/>
      <c r="B489" s="56"/>
      <c r="C489" s="56"/>
      <c r="D489" s="56"/>
      <c r="E489" s="56"/>
    </row>
    <row r="490" spans="1:5" ht="15">
      <c r="A490" s="56"/>
      <c r="B490" s="56"/>
      <c r="C490" s="56"/>
      <c r="D490" s="56"/>
      <c r="E490" s="56"/>
    </row>
    <row r="491" spans="1:5" ht="15">
      <c r="A491" s="56"/>
      <c r="B491" s="56"/>
      <c r="C491" s="56"/>
      <c r="D491" s="56"/>
      <c r="E491" s="56"/>
    </row>
    <row r="492" spans="1:5" ht="15">
      <c r="A492" s="56"/>
      <c r="B492" s="56"/>
      <c r="C492" s="56"/>
      <c r="D492" s="56"/>
      <c r="E492" s="56"/>
    </row>
    <row r="493" spans="1:5" ht="15">
      <c r="A493" s="56"/>
      <c r="B493" s="56"/>
      <c r="C493" s="56"/>
      <c r="D493" s="56"/>
      <c r="E493" s="56"/>
    </row>
    <row r="494" spans="1:5" ht="15">
      <c r="A494" s="56"/>
      <c r="B494" s="56"/>
      <c r="C494" s="56"/>
      <c r="D494" s="56"/>
      <c r="E494" s="56"/>
    </row>
    <row r="495" spans="1:5" ht="15">
      <c r="A495" s="56"/>
      <c r="B495" s="56"/>
      <c r="C495" s="56"/>
      <c r="D495" s="56"/>
      <c r="E495" s="56"/>
    </row>
    <row r="496" spans="1:5" ht="15">
      <c r="A496" s="56"/>
      <c r="B496" s="56"/>
      <c r="C496" s="56"/>
      <c r="D496" s="56"/>
      <c r="E496" s="56"/>
    </row>
    <row r="497" spans="1:5" ht="15">
      <c r="A497" s="56"/>
      <c r="B497" s="56"/>
      <c r="C497" s="56"/>
      <c r="D497" s="56"/>
      <c r="E497" s="56"/>
    </row>
    <row r="498" spans="1:5" ht="15">
      <c r="A498" s="56"/>
      <c r="B498" s="56"/>
      <c r="C498" s="56"/>
      <c r="D498" s="56"/>
      <c r="E498" s="56"/>
    </row>
    <row r="499" spans="1:5" ht="15">
      <c r="A499" s="56"/>
      <c r="B499" s="56"/>
      <c r="C499" s="56"/>
      <c r="D499" s="56"/>
      <c r="E499" s="56"/>
    </row>
    <row r="500" spans="1:5" ht="15">
      <c r="A500" s="56"/>
      <c r="B500" s="56"/>
      <c r="C500" s="56"/>
      <c r="D500" s="56"/>
      <c r="E500" s="56"/>
    </row>
  </sheetData>
  <sheetProtection password="E331" sheet="1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="90" zoomScaleNormal="90" zoomScalePageLayoutView="0" workbookViewId="0" topLeftCell="A1">
      <selection activeCell="P1" sqref="P1"/>
    </sheetView>
  </sheetViews>
  <sheetFormatPr defaultColWidth="9.140625" defaultRowHeight="15"/>
  <cols>
    <col min="1" max="1" width="36.28125" style="0" bestFit="1" customWidth="1"/>
    <col min="2" max="2" width="5.00390625" style="0" customWidth="1"/>
    <col min="3" max="3" width="5.421875" style="0" customWidth="1"/>
    <col min="4" max="4" width="4.00390625" style="0" customWidth="1"/>
    <col min="5" max="5" width="8.00390625" style="0" customWidth="1"/>
    <col min="6" max="6" width="7.57421875" style="0" customWidth="1"/>
    <col min="7" max="8" width="7.8515625" style="0" customWidth="1"/>
    <col min="9" max="9" width="5.140625" style="0" customWidth="1"/>
    <col min="10" max="10" width="7.421875" style="0" customWidth="1"/>
    <col min="11" max="11" width="8.8515625" style="0" customWidth="1"/>
    <col min="12" max="13" width="7.7109375" style="0" customWidth="1"/>
    <col min="14" max="14" width="8.28125" style="0" customWidth="1"/>
    <col min="15" max="15" width="4.57421875" style="0" customWidth="1"/>
  </cols>
  <sheetData>
    <row r="1" ht="15">
      <c r="A1" t="s">
        <v>70</v>
      </c>
    </row>
    <row r="2" ht="15">
      <c r="A2" t="s">
        <v>71</v>
      </c>
    </row>
    <row r="3" ht="15">
      <c r="A3" s="57">
        <v>41760</v>
      </c>
    </row>
    <row r="4" spans="1:14" ht="21">
      <c r="A4" s="101" t="s">
        <v>427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6" ht="15">
      <c r="A6" t="s">
        <v>73</v>
      </c>
    </row>
    <row r="7" ht="15">
      <c r="A7" t="s">
        <v>428</v>
      </c>
    </row>
    <row r="8" spans="2:14" s="85" customFormat="1" ht="12" thickBot="1">
      <c r="B8" s="85" t="s">
        <v>10</v>
      </c>
      <c r="C8" s="58" t="s">
        <v>75</v>
      </c>
      <c r="D8" s="58" t="s">
        <v>805</v>
      </c>
      <c r="E8" s="58" t="s">
        <v>13</v>
      </c>
      <c r="F8" s="58" t="s">
        <v>14</v>
      </c>
      <c r="G8" s="58" t="s">
        <v>76</v>
      </c>
      <c r="H8" s="58" t="s">
        <v>77</v>
      </c>
      <c r="I8" s="58" t="s">
        <v>78</v>
      </c>
      <c r="J8" s="58" t="s">
        <v>79</v>
      </c>
      <c r="K8" s="58" t="s">
        <v>80</v>
      </c>
      <c r="L8" s="58" t="s">
        <v>81</v>
      </c>
      <c r="M8" s="58" t="s">
        <v>82</v>
      </c>
      <c r="N8" s="58" t="s">
        <v>83</v>
      </c>
    </row>
    <row r="9" spans="1:14" ht="15">
      <c r="A9" s="59">
        <v>1</v>
      </c>
      <c r="B9" s="60">
        <v>38</v>
      </c>
      <c r="C9" s="60">
        <v>1</v>
      </c>
      <c r="D9" s="60">
        <v>1</v>
      </c>
      <c r="E9" s="61">
        <v>0.2708333333333333</v>
      </c>
      <c r="F9" s="61">
        <v>0.3373263888888889</v>
      </c>
      <c r="G9" s="61">
        <v>0.33853009259259265</v>
      </c>
      <c r="H9" s="61">
        <v>0.0012037037037037038</v>
      </c>
      <c r="I9" s="60"/>
      <c r="J9" s="60" t="s">
        <v>429</v>
      </c>
      <c r="K9" s="60" t="s">
        <v>403</v>
      </c>
      <c r="L9" s="60" t="s">
        <v>403</v>
      </c>
      <c r="M9" s="61">
        <v>0.0012037037037037038</v>
      </c>
      <c r="N9" s="62">
        <v>0</v>
      </c>
    </row>
    <row r="10" spans="1:14" ht="15">
      <c r="A10" s="63" t="s">
        <v>430</v>
      </c>
      <c r="C10" s="58">
        <v>2</v>
      </c>
      <c r="D10" s="58">
        <v>1</v>
      </c>
      <c r="E10" s="64">
        <v>0.3663078703703704</v>
      </c>
      <c r="F10" s="64">
        <v>0.4277314814814815</v>
      </c>
      <c r="G10" s="64">
        <v>0.42930555555555555</v>
      </c>
      <c r="H10" s="64">
        <v>0.001574074074074074</v>
      </c>
      <c r="I10" s="58"/>
      <c r="J10" s="58" t="s">
        <v>431</v>
      </c>
      <c r="K10" s="58" t="s">
        <v>415</v>
      </c>
      <c r="L10" s="58" t="s">
        <v>403</v>
      </c>
      <c r="M10" s="64">
        <v>0.002777777777777778</v>
      </c>
      <c r="N10" s="65">
        <v>0</v>
      </c>
    </row>
    <row r="11" spans="1:14" ht="15">
      <c r="A11" s="63" t="s">
        <v>432</v>
      </c>
      <c r="C11" s="58">
        <v>3</v>
      </c>
      <c r="D11" s="58">
        <v>1</v>
      </c>
      <c r="E11" s="64">
        <v>0.45708333333333334</v>
      </c>
      <c r="F11" s="64">
        <v>0.5090856481481482</v>
      </c>
      <c r="G11" s="64">
        <v>0.5107986111111111</v>
      </c>
      <c r="H11" s="64">
        <v>0.001712962962962963</v>
      </c>
      <c r="I11" s="58"/>
      <c r="J11" s="58" t="s">
        <v>433</v>
      </c>
      <c r="K11" s="58" t="s">
        <v>434</v>
      </c>
      <c r="L11" s="58" t="s">
        <v>278</v>
      </c>
      <c r="M11" s="64">
        <v>0.0044907407407407405</v>
      </c>
      <c r="N11" s="65">
        <v>0</v>
      </c>
    </row>
    <row r="12" spans="1:14" ht="15">
      <c r="A12" s="72" t="s">
        <v>435</v>
      </c>
      <c r="C12" s="58">
        <v>4</v>
      </c>
      <c r="D12" s="58">
        <v>1</v>
      </c>
      <c r="E12" s="64">
        <v>0.5385763888888889</v>
      </c>
      <c r="F12" s="64">
        <v>0.5829513888888889</v>
      </c>
      <c r="G12" s="64">
        <v>0.5849768518518519</v>
      </c>
      <c r="H12" s="64">
        <v>0.002025462962962963</v>
      </c>
      <c r="I12" s="58"/>
      <c r="J12" s="58" t="s">
        <v>436</v>
      </c>
      <c r="K12" s="58" t="s">
        <v>437</v>
      </c>
      <c r="L12" s="58" t="s">
        <v>268</v>
      </c>
      <c r="M12" s="64">
        <v>0.006516203703703704</v>
      </c>
      <c r="N12" s="65">
        <v>0</v>
      </c>
    </row>
    <row r="13" spans="1:14" ht="15.75" thickBot="1">
      <c r="A13" s="67"/>
      <c r="B13" s="73"/>
      <c r="C13" s="73">
        <v>5</v>
      </c>
      <c r="D13" s="73">
        <v>1</v>
      </c>
      <c r="E13" s="74">
        <v>0.6127546296296297</v>
      </c>
      <c r="F13" s="74">
        <v>0.6568171296296296</v>
      </c>
      <c r="G13" s="74">
        <v>0.6632523148148148</v>
      </c>
      <c r="H13" s="74">
        <v>0.006435185185185186</v>
      </c>
      <c r="I13" s="73"/>
      <c r="J13" s="73" t="s">
        <v>208</v>
      </c>
      <c r="K13" s="73" t="s">
        <v>208</v>
      </c>
      <c r="L13" s="73" t="s">
        <v>435</v>
      </c>
      <c r="M13" s="73"/>
      <c r="N13" s="75">
        <v>0</v>
      </c>
    </row>
    <row r="14" spans="1:2" ht="15.75" thickBot="1">
      <c r="A14" s="103"/>
      <c r="B14" s="103"/>
    </row>
    <row r="15" spans="1:14" ht="15">
      <c r="A15" s="59">
        <v>2</v>
      </c>
      <c r="B15" s="60">
        <v>31</v>
      </c>
      <c r="C15" s="60">
        <v>1</v>
      </c>
      <c r="D15" s="60">
        <v>2</v>
      </c>
      <c r="E15" s="61">
        <v>0.2708333333333333</v>
      </c>
      <c r="F15" s="61">
        <v>0.3371875</v>
      </c>
      <c r="G15" s="61">
        <v>0.338599537037037</v>
      </c>
      <c r="H15" s="61">
        <v>0.001412037037037037</v>
      </c>
      <c r="I15" s="60"/>
      <c r="J15" s="60" t="s">
        <v>118</v>
      </c>
      <c r="K15" s="60" t="s">
        <v>128</v>
      </c>
      <c r="L15" s="60" t="s">
        <v>128</v>
      </c>
      <c r="M15" s="61">
        <v>0.001412037037037037</v>
      </c>
      <c r="N15" s="62">
        <v>6.944444444444444E-05</v>
      </c>
    </row>
    <row r="16" spans="1:14" ht="15">
      <c r="A16" s="63" t="s">
        <v>438</v>
      </c>
      <c r="C16" s="58">
        <v>2</v>
      </c>
      <c r="D16" s="58">
        <v>2</v>
      </c>
      <c r="E16" s="64">
        <v>0.36637731481481484</v>
      </c>
      <c r="F16" s="64">
        <v>0.4279745370370371</v>
      </c>
      <c r="G16" s="64">
        <v>0.4293518518518518</v>
      </c>
      <c r="H16" s="64">
        <v>0.0013773148148148147</v>
      </c>
      <c r="I16" s="58"/>
      <c r="J16" s="58" t="s">
        <v>439</v>
      </c>
      <c r="K16" s="58" t="s">
        <v>415</v>
      </c>
      <c r="L16" s="58" t="s">
        <v>403</v>
      </c>
      <c r="M16" s="64">
        <v>0.002789351851851852</v>
      </c>
      <c r="N16" s="65">
        <v>4.6296296296296294E-05</v>
      </c>
    </row>
    <row r="17" spans="1:14" ht="15">
      <c r="A17" s="63" t="s">
        <v>440</v>
      </c>
      <c r="C17" s="58">
        <v>3</v>
      </c>
      <c r="D17" s="58">
        <v>2</v>
      </c>
      <c r="E17" s="64">
        <v>0.45712962962962966</v>
      </c>
      <c r="F17" s="64">
        <v>0.5115972222222221</v>
      </c>
      <c r="G17" s="64">
        <v>0.5129976851851852</v>
      </c>
      <c r="H17" s="64">
        <v>0.001400462962962963</v>
      </c>
      <c r="I17" s="58"/>
      <c r="J17" s="58" t="s">
        <v>441</v>
      </c>
      <c r="K17" s="58" t="s">
        <v>442</v>
      </c>
      <c r="L17" s="58" t="s">
        <v>415</v>
      </c>
      <c r="M17" s="64">
        <v>0.004189814814814815</v>
      </c>
      <c r="N17" s="65">
        <v>0.002199074074074074</v>
      </c>
    </row>
    <row r="18" spans="1:14" ht="15">
      <c r="A18" s="72" t="s">
        <v>352</v>
      </c>
      <c r="C18" s="58">
        <v>4</v>
      </c>
      <c r="D18" s="58">
        <v>2</v>
      </c>
      <c r="E18" s="64">
        <v>0.540775462962963</v>
      </c>
      <c r="F18" s="64">
        <v>0.584224537037037</v>
      </c>
      <c r="G18" s="64">
        <v>0.5862037037037037</v>
      </c>
      <c r="H18" s="64">
        <v>0.001979166666666667</v>
      </c>
      <c r="I18" s="58"/>
      <c r="J18" s="58" t="s">
        <v>443</v>
      </c>
      <c r="K18" s="58" t="s">
        <v>237</v>
      </c>
      <c r="L18" s="58" t="s">
        <v>437</v>
      </c>
      <c r="M18" s="64">
        <v>0.006168981481481481</v>
      </c>
      <c r="N18" s="65">
        <v>0.0012268518518518518</v>
      </c>
    </row>
    <row r="19" spans="1:14" ht="15.75" thickBot="1">
      <c r="A19" s="67"/>
      <c r="B19" s="73"/>
      <c r="C19" s="73">
        <v>5</v>
      </c>
      <c r="D19" s="73">
        <v>2</v>
      </c>
      <c r="E19" s="74">
        <v>0.6139814814814815</v>
      </c>
      <c r="F19" s="74">
        <v>0.6594212962962963</v>
      </c>
      <c r="G19" s="74">
        <v>0.6641319444444445</v>
      </c>
      <c r="H19" s="74">
        <v>0.004710648148148148</v>
      </c>
      <c r="I19" s="73"/>
      <c r="J19" s="73" t="s">
        <v>237</v>
      </c>
      <c r="K19" s="73" t="s">
        <v>237</v>
      </c>
      <c r="L19" s="73" t="s">
        <v>352</v>
      </c>
      <c r="M19" s="73"/>
      <c r="N19" s="75">
        <v>0.0026041666666666665</v>
      </c>
    </row>
    <row r="20" spans="1:2" ht="15.75" thickBot="1">
      <c r="A20" s="103"/>
      <c r="B20" s="103"/>
    </row>
    <row r="21" spans="1:14" ht="15">
      <c r="A21" s="59">
        <v>3</v>
      </c>
      <c r="B21" s="60">
        <v>39</v>
      </c>
      <c r="C21" s="60">
        <v>1</v>
      </c>
      <c r="D21" s="60">
        <v>5</v>
      </c>
      <c r="E21" s="61">
        <v>0.2708333333333333</v>
      </c>
      <c r="F21" s="61">
        <v>0.33910879629629626</v>
      </c>
      <c r="G21" s="61">
        <v>0.3402893518518519</v>
      </c>
      <c r="H21" s="61">
        <v>0.0011805555555555556</v>
      </c>
      <c r="I21" s="60"/>
      <c r="J21" s="60" t="s">
        <v>369</v>
      </c>
      <c r="K21" s="60" t="s">
        <v>444</v>
      </c>
      <c r="L21" s="60" t="s">
        <v>444</v>
      </c>
      <c r="M21" s="61">
        <v>0.0011805555555555556</v>
      </c>
      <c r="N21" s="62">
        <v>0.0017592592592592592</v>
      </c>
    </row>
    <row r="22" spans="1:14" ht="15">
      <c r="A22" s="63" t="s">
        <v>445</v>
      </c>
      <c r="C22" s="58">
        <v>2</v>
      </c>
      <c r="D22" s="58">
        <v>5</v>
      </c>
      <c r="E22" s="64">
        <v>0.3680671296296296</v>
      </c>
      <c r="F22" s="64">
        <v>0.4315162037037037</v>
      </c>
      <c r="G22" s="64">
        <v>0.43320601851851853</v>
      </c>
      <c r="H22" s="64">
        <v>0.001689814814814815</v>
      </c>
      <c r="I22" s="58"/>
      <c r="J22" s="58" t="s">
        <v>446</v>
      </c>
      <c r="K22" s="58" t="s">
        <v>171</v>
      </c>
      <c r="L22" s="58" t="s">
        <v>447</v>
      </c>
      <c r="M22" s="64">
        <v>0.002870370370370371</v>
      </c>
      <c r="N22" s="65">
        <v>0.003900462962962963</v>
      </c>
    </row>
    <row r="23" spans="1:14" ht="15">
      <c r="A23" s="63" t="s">
        <v>448</v>
      </c>
      <c r="C23" s="58">
        <v>3</v>
      </c>
      <c r="D23" s="58">
        <v>5</v>
      </c>
      <c r="E23" s="64">
        <v>0.4609837962962963</v>
      </c>
      <c r="F23" s="64">
        <v>0.5155671296296297</v>
      </c>
      <c r="G23" s="64">
        <v>0.5173726851851852</v>
      </c>
      <c r="H23" s="64">
        <v>0.0018055555555555557</v>
      </c>
      <c r="I23" s="58"/>
      <c r="J23" s="58" t="s">
        <v>431</v>
      </c>
      <c r="K23" s="58" t="s">
        <v>446</v>
      </c>
      <c r="L23" s="58" t="s">
        <v>164</v>
      </c>
      <c r="M23" s="64">
        <v>0.004675925925925926</v>
      </c>
      <c r="N23" s="65">
        <v>0.006574074074074073</v>
      </c>
    </row>
    <row r="24" spans="1:14" ht="15">
      <c r="A24" s="72" t="s">
        <v>266</v>
      </c>
      <c r="C24" s="58">
        <v>4</v>
      </c>
      <c r="D24" s="58">
        <v>4</v>
      </c>
      <c r="E24" s="64">
        <v>0.545150462962963</v>
      </c>
      <c r="F24" s="64">
        <v>0.5877314814814815</v>
      </c>
      <c r="G24" s="64">
        <v>0.5900231481481482</v>
      </c>
      <c r="H24" s="64">
        <v>0.0022916666666666667</v>
      </c>
      <c r="I24" s="58"/>
      <c r="J24" s="58" t="s">
        <v>449</v>
      </c>
      <c r="K24" s="58" t="s">
        <v>450</v>
      </c>
      <c r="L24" s="58" t="s">
        <v>451</v>
      </c>
      <c r="M24" s="64">
        <v>0.006967592592592592</v>
      </c>
      <c r="N24" s="65">
        <v>0.005046296296296296</v>
      </c>
    </row>
    <row r="25" spans="1:14" ht="15.75" thickBot="1">
      <c r="A25" s="67"/>
      <c r="B25" s="73"/>
      <c r="C25" s="73">
        <v>5</v>
      </c>
      <c r="D25" s="73">
        <v>3</v>
      </c>
      <c r="E25" s="74">
        <v>0.617800925925926</v>
      </c>
      <c r="F25" s="74">
        <v>0.6617708333333333</v>
      </c>
      <c r="G25" s="74">
        <v>0.6662152777777778</v>
      </c>
      <c r="H25" s="74">
        <v>0.0044444444444444444</v>
      </c>
      <c r="I25" s="73"/>
      <c r="J25" s="73" t="s">
        <v>452</v>
      </c>
      <c r="K25" s="73" t="s">
        <v>452</v>
      </c>
      <c r="L25" s="73" t="s">
        <v>266</v>
      </c>
      <c r="M25" s="73"/>
      <c r="N25" s="75">
        <v>0.004953703703703704</v>
      </c>
    </row>
    <row r="26" spans="1:2" ht="15.75" thickBot="1">
      <c r="A26" s="103"/>
      <c r="B26" s="103"/>
    </row>
    <row r="27" spans="1:14" ht="15">
      <c r="A27" s="59">
        <v>4</v>
      </c>
      <c r="B27" s="60">
        <v>33</v>
      </c>
      <c r="C27" s="60">
        <v>1</v>
      </c>
      <c r="D27" s="60">
        <v>7</v>
      </c>
      <c r="E27" s="61">
        <v>0.2708333333333333</v>
      </c>
      <c r="F27" s="61">
        <v>0.33902777777777776</v>
      </c>
      <c r="G27" s="61">
        <v>0.3404513888888889</v>
      </c>
      <c r="H27" s="61">
        <v>0.001423611111111111</v>
      </c>
      <c r="I27" s="60"/>
      <c r="J27" s="60" t="s">
        <v>453</v>
      </c>
      <c r="K27" s="60" t="s">
        <v>454</v>
      </c>
      <c r="L27" s="60" t="s">
        <v>454</v>
      </c>
      <c r="M27" s="61">
        <v>0.001423611111111111</v>
      </c>
      <c r="N27" s="62">
        <v>0.0019212962962962962</v>
      </c>
    </row>
    <row r="28" spans="1:14" ht="15">
      <c r="A28" s="63" t="s">
        <v>455</v>
      </c>
      <c r="C28" s="58">
        <v>2</v>
      </c>
      <c r="D28" s="58">
        <v>6</v>
      </c>
      <c r="E28" s="64">
        <v>0.36822916666666666</v>
      </c>
      <c r="F28" s="64">
        <v>0.43224537037037036</v>
      </c>
      <c r="G28" s="64">
        <v>0.43351851851851847</v>
      </c>
      <c r="H28" s="64">
        <v>0.0012731481481481483</v>
      </c>
      <c r="I28" s="58"/>
      <c r="J28" s="58" t="s">
        <v>456</v>
      </c>
      <c r="K28" s="58" t="s">
        <v>279</v>
      </c>
      <c r="L28" s="58" t="s">
        <v>457</v>
      </c>
      <c r="M28" s="64">
        <v>0.0026967592592592594</v>
      </c>
      <c r="N28" s="65">
        <v>0.004212962962962963</v>
      </c>
    </row>
    <row r="29" spans="1:14" ht="15">
      <c r="A29" s="63" t="s">
        <v>458</v>
      </c>
      <c r="C29" s="58">
        <v>3</v>
      </c>
      <c r="D29" s="58">
        <v>6</v>
      </c>
      <c r="E29" s="64">
        <v>0.4612962962962963</v>
      </c>
      <c r="F29" s="64">
        <v>0.5170486111111111</v>
      </c>
      <c r="G29" s="64">
        <v>0.5188194444444444</v>
      </c>
      <c r="H29" s="64">
        <v>0.0017708333333333332</v>
      </c>
      <c r="I29" s="58"/>
      <c r="J29" s="58" t="s">
        <v>459</v>
      </c>
      <c r="K29" s="58" t="s">
        <v>460</v>
      </c>
      <c r="L29" s="58" t="s">
        <v>147</v>
      </c>
      <c r="M29" s="64">
        <v>0.004467592592592593</v>
      </c>
      <c r="N29" s="65">
        <v>0.008020833333333333</v>
      </c>
    </row>
    <row r="30" spans="1:14" ht="15">
      <c r="A30" s="72" t="s">
        <v>461</v>
      </c>
      <c r="C30" s="58">
        <v>4</v>
      </c>
      <c r="D30" s="58">
        <v>5</v>
      </c>
      <c r="E30" s="64">
        <v>0.5465972222222223</v>
      </c>
      <c r="F30" s="64">
        <v>0.5942708333333333</v>
      </c>
      <c r="G30" s="64">
        <v>0.5963078703703704</v>
      </c>
      <c r="H30" s="64">
        <v>0.0020370370370370373</v>
      </c>
      <c r="I30" s="58"/>
      <c r="J30" s="58" t="s">
        <v>462</v>
      </c>
      <c r="K30" s="58" t="s">
        <v>220</v>
      </c>
      <c r="L30" s="58" t="s">
        <v>463</v>
      </c>
      <c r="M30" s="64">
        <v>0.00650462962962963</v>
      </c>
      <c r="N30" s="65">
        <v>0.011331018518518518</v>
      </c>
    </row>
    <row r="31" spans="1:14" ht="15.75" thickBot="1">
      <c r="A31" s="67"/>
      <c r="B31" s="73"/>
      <c r="C31" s="73">
        <v>5</v>
      </c>
      <c r="D31" s="73">
        <v>4</v>
      </c>
      <c r="E31" s="74">
        <v>0.6240856481481482</v>
      </c>
      <c r="F31" s="74">
        <v>0.6730208333333333</v>
      </c>
      <c r="G31" s="74">
        <v>0.6765046296296297</v>
      </c>
      <c r="H31" s="74">
        <v>0.003483796296296296</v>
      </c>
      <c r="I31" s="73"/>
      <c r="J31" s="73" t="s">
        <v>464</v>
      </c>
      <c r="K31" s="73" t="s">
        <v>464</v>
      </c>
      <c r="L31" s="73" t="s">
        <v>461</v>
      </c>
      <c r="M31" s="73"/>
      <c r="N31" s="75">
        <v>0.016203703703703703</v>
      </c>
    </row>
    <row r="32" spans="1:2" ht="15.75" thickBot="1">
      <c r="A32" s="103"/>
      <c r="B32" s="103"/>
    </row>
    <row r="33" spans="1:14" ht="15">
      <c r="A33" s="59">
        <v>5</v>
      </c>
      <c r="B33" s="60">
        <v>44</v>
      </c>
      <c r="C33" s="60">
        <v>1</v>
      </c>
      <c r="D33" s="60">
        <v>10</v>
      </c>
      <c r="E33" s="61">
        <v>0.2708333333333333</v>
      </c>
      <c r="F33" s="61">
        <v>0.3389930555555556</v>
      </c>
      <c r="G33" s="61">
        <v>0.3434953703703704</v>
      </c>
      <c r="H33" s="61">
        <v>0.004502314814814815</v>
      </c>
      <c r="I33" s="60"/>
      <c r="J33" s="60" t="s">
        <v>446</v>
      </c>
      <c r="K33" s="60" t="s">
        <v>465</v>
      </c>
      <c r="L33" s="60" t="s">
        <v>465</v>
      </c>
      <c r="M33" s="61">
        <v>0.004502314814814815</v>
      </c>
      <c r="N33" s="62">
        <v>0.004965277777777778</v>
      </c>
    </row>
    <row r="34" spans="1:14" ht="15">
      <c r="A34" s="63" t="s">
        <v>466</v>
      </c>
      <c r="C34" s="58">
        <v>2</v>
      </c>
      <c r="D34" s="58">
        <v>9</v>
      </c>
      <c r="E34" s="64">
        <v>0.37127314814814816</v>
      </c>
      <c r="F34" s="64">
        <v>0.4334837962962963</v>
      </c>
      <c r="G34" s="64">
        <v>0.4352199074074074</v>
      </c>
      <c r="H34" s="64">
        <v>0.001736111111111111</v>
      </c>
      <c r="I34" s="58"/>
      <c r="J34" s="58" t="s">
        <v>278</v>
      </c>
      <c r="K34" s="58" t="s">
        <v>301</v>
      </c>
      <c r="L34" s="58" t="s">
        <v>467</v>
      </c>
      <c r="M34" s="64">
        <v>0.006238425925925925</v>
      </c>
      <c r="N34" s="65">
        <v>0.005914351851851852</v>
      </c>
    </row>
    <row r="35" spans="1:14" ht="15">
      <c r="A35" s="63" t="s">
        <v>468</v>
      </c>
      <c r="C35" s="58">
        <v>3</v>
      </c>
      <c r="D35" s="58">
        <v>7</v>
      </c>
      <c r="E35" s="64">
        <v>0.4629976851851852</v>
      </c>
      <c r="F35" s="64">
        <v>0.5195486111111111</v>
      </c>
      <c r="G35" s="64">
        <v>0.5210648148148148</v>
      </c>
      <c r="H35" s="64">
        <v>0.0015162037037037036</v>
      </c>
      <c r="I35" s="58"/>
      <c r="J35" s="58" t="s">
        <v>469</v>
      </c>
      <c r="K35" s="58" t="s">
        <v>470</v>
      </c>
      <c r="L35" s="58" t="s">
        <v>338</v>
      </c>
      <c r="M35" s="64">
        <v>0.007754629629629629</v>
      </c>
      <c r="N35" s="65">
        <v>0.010266203703703703</v>
      </c>
    </row>
    <row r="36" spans="1:14" ht="15">
      <c r="A36" s="72" t="s">
        <v>461</v>
      </c>
      <c r="C36" s="58">
        <v>4</v>
      </c>
      <c r="D36" s="58">
        <v>6</v>
      </c>
      <c r="E36" s="64">
        <v>0.5488425925925926</v>
      </c>
      <c r="F36" s="64">
        <v>0.5946527777777778</v>
      </c>
      <c r="G36" s="64">
        <v>0.5967361111111111</v>
      </c>
      <c r="H36" s="64">
        <v>0.0020833333333333333</v>
      </c>
      <c r="I36" s="58"/>
      <c r="J36" s="58" t="s">
        <v>435</v>
      </c>
      <c r="K36" s="58" t="s">
        <v>444</v>
      </c>
      <c r="L36" s="58" t="s">
        <v>461</v>
      </c>
      <c r="M36" s="64">
        <v>0.009837962962962963</v>
      </c>
      <c r="N36" s="65">
        <v>0.01175925925925926</v>
      </c>
    </row>
    <row r="37" spans="1:14" ht="15.75" thickBot="1">
      <c r="A37" s="67"/>
      <c r="B37" s="73"/>
      <c r="C37" s="73">
        <v>5</v>
      </c>
      <c r="D37" s="73">
        <v>5</v>
      </c>
      <c r="E37" s="74">
        <v>0.6245138888888889</v>
      </c>
      <c r="F37" s="74">
        <v>0.6730439814814816</v>
      </c>
      <c r="G37" s="74">
        <v>0.677037037037037</v>
      </c>
      <c r="H37" s="74">
        <v>0.003993055555555556</v>
      </c>
      <c r="I37" s="73"/>
      <c r="J37" s="73" t="s">
        <v>471</v>
      </c>
      <c r="K37" s="73" t="s">
        <v>471</v>
      </c>
      <c r="L37" s="73" t="s">
        <v>461</v>
      </c>
      <c r="M37" s="73"/>
      <c r="N37" s="75">
        <v>0.01622685185185185</v>
      </c>
    </row>
    <row r="38" spans="1:2" ht="15.75" thickBot="1">
      <c r="A38" s="103"/>
      <c r="B38" s="103"/>
    </row>
    <row r="39" spans="1:14" ht="15">
      <c r="A39" s="59">
        <v>6</v>
      </c>
      <c r="B39" s="60">
        <v>43</v>
      </c>
      <c r="C39" s="60">
        <v>1</v>
      </c>
      <c r="D39" s="60">
        <v>11</v>
      </c>
      <c r="E39" s="61">
        <v>0.2708333333333333</v>
      </c>
      <c r="F39" s="61">
        <v>0.3428819444444444</v>
      </c>
      <c r="G39" s="61">
        <v>0.3442824074074074</v>
      </c>
      <c r="H39" s="61">
        <v>0.001400462962962963</v>
      </c>
      <c r="I39" s="60"/>
      <c r="J39" s="60" t="s">
        <v>320</v>
      </c>
      <c r="K39" s="60" t="s">
        <v>472</v>
      </c>
      <c r="L39" s="60" t="s">
        <v>472</v>
      </c>
      <c r="M39" s="61">
        <v>0.001400462962962963</v>
      </c>
      <c r="N39" s="62">
        <v>0.005752314814814814</v>
      </c>
    </row>
    <row r="40" spans="1:14" ht="15">
      <c r="A40" s="63" t="s">
        <v>473</v>
      </c>
      <c r="C40" s="58">
        <v>2</v>
      </c>
      <c r="D40" s="58">
        <v>10</v>
      </c>
      <c r="E40" s="64">
        <v>0.3720601851851852</v>
      </c>
      <c r="F40" s="64">
        <v>0.4378587962962963</v>
      </c>
      <c r="G40" s="64">
        <v>0.4395833333333334</v>
      </c>
      <c r="H40" s="64">
        <v>0.0017245370370370372</v>
      </c>
      <c r="I40" s="58"/>
      <c r="J40" s="58" t="s">
        <v>145</v>
      </c>
      <c r="K40" s="58" t="s">
        <v>474</v>
      </c>
      <c r="L40" s="58" t="s">
        <v>475</v>
      </c>
      <c r="M40" s="64">
        <v>0.0031249999999999997</v>
      </c>
      <c r="N40" s="65">
        <v>0.010277777777777778</v>
      </c>
    </row>
    <row r="41" spans="1:14" ht="15">
      <c r="A41" s="63" t="s">
        <v>476</v>
      </c>
      <c r="C41" s="58">
        <v>3</v>
      </c>
      <c r="D41" s="58">
        <v>10</v>
      </c>
      <c r="E41" s="64">
        <v>0.4673611111111111</v>
      </c>
      <c r="F41" s="64">
        <v>0.5240972222222222</v>
      </c>
      <c r="G41" s="64">
        <v>0.5269444444444444</v>
      </c>
      <c r="H41" s="64">
        <v>0.002847222222222222</v>
      </c>
      <c r="I41" s="58"/>
      <c r="J41" s="58" t="s">
        <v>477</v>
      </c>
      <c r="K41" s="58" t="s">
        <v>283</v>
      </c>
      <c r="L41" s="58" t="s">
        <v>478</v>
      </c>
      <c r="M41" s="64">
        <v>0.0059722222222222225</v>
      </c>
      <c r="N41" s="65">
        <v>0.016145833333333335</v>
      </c>
    </row>
    <row r="42" spans="1:14" ht="15">
      <c r="A42" s="72" t="s">
        <v>479</v>
      </c>
      <c r="C42" s="58">
        <v>4</v>
      </c>
      <c r="D42" s="58">
        <v>7</v>
      </c>
      <c r="E42" s="64">
        <v>0.5547222222222222</v>
      </c>
      <c r="F42" s="64">
        <v>0.6007638888888889</v>
      </c>
      <c r="G42" s="64">
        <v>0.6039699074074074</v>
      </c>
      <c r="H42" s="64">
        <v>0.003206018518518519</v>
      </c>
      <c r="I42" s="58"/>
      <c r="J42" s="58" t="s">
        <v>343</v>
      </c>
      <c r="K42" s="58" t="s">
        <v>480</v>
      </c>
      <c r="L42" s="58" t="s">
        <v>350</v>
      </c>
      <c r="M42" s="64">
        <v>0.00917824074074074</v>
      </c>
      <c r="N42" s="65">
        <v>0.018993055555555558</v>
      </c>
    </row>
    <row r="43" spans="1:14" ht="15.75" thickBot="1">
      <c r="A43" s="67"/>
      <c r="B43" s="73"/>
      <c r="C43" s="73">
        <v>5</v>
      </c>
      <c r="D43" s="73">
        <v>6</v>
      </c>
      <c r="E43" s="74">
        <v>0.6317476851851852</v>
      </c>
      <c r="F43" s="74">
        <v>0.6818981481481482</v>
      </c>
      <c r="G43" s="74">
        <v>0.6856481481481481</v>
      </c>
      <c r="H43" s="74">
        <v>0.0037500000000000003</v>
      </c>
      <c r="I43" s="73"/>
      <c r="J43" s="73" t="s">
        <v>478</v>
      </c>
      <c r="K43" s="73" t="s">
        <v>478</v>
      </c>
      <c r="L43" s="73" t="s">
        <v>479</v>
      </c>
      <c r="M43" s="73"/>
      <c r="N43" s="75">
        <v>0.02508101851851852</v>
      </c>
    </row>
    <row r="44" spans="1:2" ht="15.75" thickBot="1">
      <c r="A44" s="103"/>
      <c r="B44" s="103"/>
    </row>
    <row r="45" spans="1:14" ht="15">
      <c r="A45" s="59">
        <v>7</v>
      </c>
      <c r="B45" s="60">
        <v>35</v>
      </c>
      <c r="C45" s="60">
        <v>1</v>
      </c>
      <c r="D45" s="60">
        <v>12</v>
      </c>
      <c r="E45" s="61">
        <v>0.2708333333333333</v>
      </c>
      <c r="F45" s="61">
        <v>0.34306712962962965</v>
      </c>
      <c r="G45" s="61">
        <v>0.3455439814814815</v>
      </c>
      <c r="H45" s="61">
        <v>0.0024768518518518516</v>
      </c>
      <c r="I45" s="60"/>
      <c r="J45" s="60" t="s">
        <v>481</v>
      </c>
      <c r="K45" s="60" t="s">
        <v>482</v>
      </c>
      <c r="L45" s="60" t="s">
        <v>482</v>
      </c>
      <c r="M45" s="61">
        <v>0.0024768518518518516</v>
      </c>
      <c r="N45" s="62">
        <v>0.007013888888888889</v>
      </c>
    </row>
    <row r="46" spans="1:14" ht="15">
      <c r="A46" s="63" t="s">
        <v>483</v>
      </c>
      <c r="C46" s="58">
        <v>2</v>
      </c>
      <c r="D46" s="58">
        <v>11</v>
      </c>
      <c r="E46" s="64">
        <v>0.37332175925925926</v>
      </c>
      <c r="F46" s="64">
        <v>0.4376388888888889</v>
      </c>
      <c r="G46" s="64">
        <v>0.44056712962962963</v>
      </c>
      <c r="H46" s="64">
        <v>0.0029282407407407412</v>
      </c>
      <c r="I46" s="58"/>
      <c r="J46" s="58" t="s">
        <v>142</v>
      </c>
      <c r="K46" s="58" t="s">
        <v>481</v>
      </c>
      <c r="L46" s="58" t="s">
        <v>484</v>
      </c>
      <c r="M46" s="64">
        <v>0.005405092592592592</v>
      </c>
      <c r="N46" s="65">
        <v>0.011261574074074071</v>
      </c>
    </row>
    <row r="47" spans="1:14" ht="15">
      <c r="A47" s="63" t="s">
        <v>485</v>
      </c>
      <c r="C47" s="58">
        <v>3</v>
      </c>
      <c r="D47" s="58">
        <v>11</v>
      </c>
      <c r="E47" s="64">
        <v>0.46834490740740736</v>
      </c>
      <c r="F47" s="64">
        <v>0.5278009259259259</v>
      </c>
      <c r="G47" s="64">
        <v>0.5304166666666666</v>
      </c>
      <c r="H47" s="64">
        <v>0.002615740740740741</v>
      </c>
      <c r="I47" s="58"/>
      <c r="J47" s="58" t="s">
        <v>486</v>
      </c>
      <c r="K47" s="58" t="s">
        <v>387</v>
      </c>
      <c r="L47" s="58" t="s">
        <v>487</v>
      </c>
      <c r="M47" s="64">
        <v>0.008020833333333333</v>
      </c>
      <c r="N47" s="65">
        <v>0.019618055555555555</v>
      </c>
    </row>
    <row r="48" spans="1:14" ht="15">
      <c r="A48" s="72" t="s">
        <v>157</v>
      </c>
      <c r="C48" s="58">
        <v>4</v>
      </c>
      <c r="D48" s="58">
        <v>8</v>
      </c>
      <c r="E48" s="64">
        <v>0.5581944444444444</v>
      </c>
      <c r="F48" s="64">
        <v>0.6056481481481482</v>
      </c>
      <c r="G48" s="64">
        <v>0.6084837962962962</v>
      </c>
      <c r="H48" s="64">
        <v>0.002835648148148148</v>
      </c>
      <c r="I48" s="58"/>
      <c r="J48" s="58" t="s">
        <v>488</v>
      </c>
      <c r="K48" s="58" t="s">
        <v>489</v>
      </c>
      <c r="L48" s="58" t="s">
        <v>157</v>
      </c>
      <c r="M48" s="64">
        <v>0.01085648148148148</v>
      </c>
      <c r="N48" s="65">
        <v>0.023506944444444445</v>
      </c>
    </row>
    <row r="49" spans="1:14" ht="15.75" thickBot="1">
      <c r="A49" s="67"/>
      <c r="B49" s="73"/>
      <c r="C49" s="73">
        <v>5</v>
      </c>
      <c r="D49" s="73">
        <v>7</v>
      </c>
      <c r="E49" s="74">
        <v>0.6362615740740741</v>
      </c>
      <c r="F49" s="74">
        <v>0.6872337962962963</v>
      </c>
      <c r="G49" s="74">
        <v>0.694050925925926</v>
      </c>
      <c r="H49" s="74">
        <v>0.006817129629629629</v>
      </c>
      <c r="I49" s="73"/>
      <c r="J49" s="73" t="s">
        <v>412</v>
      </c>
      <c r="K49" s="73" t="s">
        <v>412</v>
      </c>
      <c r="L49" s="73" t="s">
        <v>157</v>
      </c>
      <c r="M49" s="73"/>
      <c r="N49" s="75">
        <v>0.030416666666666665</v>
      </c>
    </row>
    <row r="50" spans="1:2" ht="15.75" thickBot="1">
      <c r="A50" s="103"/>
      <c r="B50" s="103"/>
    </row>
    <row r="51" spans="1:14" ht="15">
      <c r="A51" s="59" t="s">
        <v>200</v>
      </c>
      <c r="B51" s="60">
        <v>36</v>
      </c>
      <c r="C51" s="60">
        <v>1</v>
      </c>
      <c r="D51" s="60">
        <v>3</v>
      </c>
      <c r="E51" s="61">
        <v>0.2708333333333333</v>
      </c>
      <c r="F51" s="61">
        <v>0.337037037037037</v>
      </c>
      <c r="G51" s="61">
        <v>0.33872685185185186</v>
      </c>
      <c r="H51" s="61">
        <v>0.001689814814814815</v>
      </c>
      <c r="I51" s="60"/>
      <c r="J51" s="60" t="s">
        <v>490</v>
      </c>
      <c r="K51" s="60" t="s">
        <v>491</v>
      </c>
      <c r="L51" s="60" t="s">
        <v>491</v>
      </c>
      <c r="M51" s="61">
        <v>0.001689814814814815</v>
      </c>
      <c r="N51" s="62">
        <v>0.00019675925925925926</v>
      </c>
    </row>
    <row r="52" spans="1:14" ht="15">
      <c r="A52" s="63" t="s">
        <v>492</v>
      </c>
      <c r="C52" s="58">
        <v>2</v>
      </c>
      <c r="D52" s="58">
        <v>3</v>
      </c>
      <c r="E52" s="64">
        <v>0.36650462962962965</v>
      </c>
      <c r="F52" s="64">
        <v>0.42813657407407407</v>
      </c>
      <c r="G52" s="64">
        <v>0.42974537037037036</v>
      </c>
      <c r="H52" s="64">
        <v>0.0016087962962962963</v>
      </c>
      <c r="I52" s="58"/>
      <c r="J52" s="58" t="s">
        <v>490</v>
      </c>
      <c r="K52" s="58" t="s">
        <v>493</v>
      </c>
      <c r="L52" s="58" t="s">
        <v>493</v>
      </c>
      <c r="M52" s="64">
        <v>0.003298611111111111</v>
      </c>
      <c r="N52" s="65">
        <v>0.0004398148148148148</v>
      </c>
    </row>
    <row r="53" spans="1:14" ht="15">
      <c r="A53" s="63" t="s">
        <v>494</v>
      </c>
      <c r="C53" s="58">
        <v>3</v>
      </c>
      <c r="D53" s="58">
        <v>3</v>
      </c>
      <c r="E53" s="64">
        <v>0.45752314814814815</v>
      </c>
      <c r="F53" s="64">
        <v>0.5122916666666667</v>
      </c>
      <c r="G53" s="64">
        <v>0.5143171296296296</v>
      </c>
      <c r="H53" s="64">
        <v>0.002025462962962963</v>
      </c>
      <c r="I53" s="58"/>
      <c r="J53" s="58" t="s">
        <v>439</v>
      </c>
      <c r="K53" s="58" t="s">
        <v>495</v>
      </c>
      <c r="L53" s="58" t="s">
        <v>496</v>
      </c>
      <c r="M53" s="64">
        <v>0.005324074074074075</v>
      </c>
      <c r="N53" s="65">
        <v>0.0035185185185185185</v>
      </c>
    </row>
    <row r="54" spans="1:14" ht="15">
      <c r="A54" s="72" t="s">
        <v>207</v>
      </c>
      <c r="C54" s="58">
        <v>4</v>
      </c>
      <c r="D54" s="58" t="s">
        <v>54</v>
      </c>
      <c r="E54" s="64">
        <v>0.5420949074074074</v>
      </c>
      <c r="F54" s="64">
        <v>0.5854976851851852</v>
      </c>
      <c r="G54" s="64">
        <v>0.5882175925925927</v>
      </c>
      <c r="H54" s="64">
        <v>0.0027199074074074074</v>
      </c>
      <c r="I54" s="58"/>
      <c r="J54" s="58" t="s">
        <v>497</v>
      </c>
      <c r="K54" s="58" t="s">
        <v>262</v>
      </c>
      <c r="L54" s="58" t="s">
        <v>491</v>
      </c>
      <c r="M54" s="64">
        <v>0.008043981481481482</v>
      </c>
      <c r="N54" s="65">
        <v>0.0032407407407407406</v>
      </c>
    </row>
    <row r="55" spans="1:14" ht="15.75" thickBot="1">
      <c r="A55" s="67"/>
      <c r="B55" s="73"/>
      <c r="C55" s="73">
        <v>5</v>
      </c>
      <c r="D55" s="73" t="s">
        <v>54</v>
      </c>
      <c r="E55" s="73"/>
      <c r="F55" s="73"/>
      <c r="G55" s="73"/>
      <c r="H55" s="73"/>
      <c r="I55" s="73"/>
      <c r="J55" s="73"/>
      <c r="K55" s="73"/>
      <c r="L55" s="73"/>
      <c r="M55" s="73"/>
      <c r="N55" s="69"/>
    </row>
    <row r="56" spans="1:2" ht="15.75" thickBot="1">
      <c r="A56" s="103"/>
      <c r="B56" s="103"/>
    </row>
    <row r="57" spans="1:14" ht="15">
      <c r="A57" s="59" t="s">
        <v>200</v>
      </c>
      <c r="B57" s="60">
        <v>41</v>
      </c>
      <c r="C57" s="60">
        <v>1</v>
      </c>
      <c r="D57" s="60">
        <v>5</v>
      </c>
      <c r="E57" s="61">
        <v>0.2708333333333333</v>
      </c>
      <c r="F57" s="61">
        <v>0.3391782407407407</v>
      </c>
      <c r="G57" s="61">
        <v>0.34221064814814817</v>
      </c>
      <c r="H57" s="61">
        <v>0.0030324074074074073</v>
      </c>
      <c r="I57" s="60"/>
      <c r="J57" s="60" t="s">
        <v>469</v>
      </c>
      <c r="K57" s="60" t="s">
        <v>498</v>
      </c>
      <c r="L57" s="60" t="s">
        <v>498</v>
      </c>
      <c r="M57" s="61">
        <v>0.0030324074074074073</v>
      </c>
      <c r="N57" s="62">
        <v>0.0036805555555555554</v>
      </c>
    </row>
    <row r="58" spans="1:14" ht="15">
      <c r="A58" s="63" t="s">
        <v>499</v>
      </c>
      <c r="C58" s="58">
        <v>2</v>
      </c>
      <c r="D58" s="58">
        <v>5</v>
      </c>
      <c r="E58" s="64">
        <v>0.3699884259259259</v>
      </c>
      <c r="F58" s="64">
        <v>0.43233796296296295</v>
      </c>
      <c r="G58" s="64">
        <v>0.4348958333333333</v>
      </c>
      <c r="H58" s="64">
        <v>0.0025578703703703705</v>
      </c>
      <c r="I58" s="58"/>
      <c r="J58" s="58" t="s">
        <v>500</v>
      </c>
      <c r="K58" s="58" t="s">
        <v>501</v>
      </c>
      <c r="L58" s="58" t="s">
        <v>338</v>
      </c>
      <c r="M58" s="64">
        <v>0.005590277777777778</v>
      </c>
      <c r="N58" s="65">
        <v>0.005590277777777778</v>
      </c>
    </row>
    <row r="59" spans="1:14" ht="15">
      <c r="A59" s="63" t="s">
        <v>502</v>
      </c>
      <c r="C59" s="58">
        <v>3</v>
      </c>
      <c r="D59" s="58">
        <v>6</v>
      </c>
      <c r="E59" s="64">
        <v>0.4626736111111111</v>
      </c>
      <c r="F59" s="64">
        <v>0.5170949074074074</v>
      </c>
      <c r="G59" s="64">
        <v>0.5255439814814815</v>
      </c>
      <c r="H59" s="64">
        <v>0.008449074074074074</v>
      </c>
      <c r="I59" s="58"/>
      <c r="J59" s="58" t="s">
        <v>503</v>
      </c>
      <c r="K59" s="58" t="s">
        <v>504</v>
      </c>
      <c r="L59" s="58" t="s">
        <v>505</v>
      </c>
      <c r="M59" s="64">
        <v>0.014039351851851851</v>
      </c>
      <c r="N59" s="65">
        <v>0.014745370370370372</v>
      </c>
    </row>
    <row r="60" spans="1:14" ht="15">
      <c r="A60" s="72" t="s">
        <v>409</v>
      </c>
      <c r="C60" s="58">
        <v>4</v>
      </c>
      <c r="D60" s="58" t="s">
        <v>54</v>
      </c>
      <c r="E60" s="64">
        <v>0.5533217592592593</v>
      </c>
      <c r="F60" s="64">
        <v>0.6164467592592593</v>
      </c>
      <c r="G60" s="64">
        <v>0.6286689814814815</v>
      </c>
      <c r="H60" s="64">
        <v>0.012222222222222223</v>
      </c>
      <c r="I60" s="58"/>
      <c r="J60" s="58" t="s">
        <v>506</v>
      </c>
      <c r="K60" s="58" t="s">
        <v>507</v>
      </c>
      <c r="L60" s="58" t="s">
        <v>508</v>
      </c>
      <c r="M60" s="64">
        <v>0.026261574074074076</v>
      </c>
      <c r="N60" s="65">
        <v>0.04369212962962963</v>
      </c>
    </row>
    <row r="61" spans="1:14" ht="15.75" thickBot="1">
      <c r="A61" s="67"/>
      <c r="B61" s="73"/>
      <c r="C61" s="73">
        <v>5</v>
      </c>
      <c r="D61" s="73" t="s">
        <v>54</v>
      </c>
      <c r="E61" s="73"/>
      <c r="F61" s="73"/>
      <c r="G61" s="73"/>
      <c r="H61" s="73"/>
      <c r="I61" s="73"/>
      <c r="J61" s="73"/>
      <c r="K61" s="73"/>
      <c r="L61" s="73"/>
      <c r="M61" s="73"/>
      <c r="N61" s="69"/>
    </row>
    <row r="62" spans="1:2" ht="15.75" thickBot="1">
      <c r="A62" s="104"/>
      <c r="B62" s="104"/>
    </row>
    <row r="63" spans="1:15" ht="15">
      <c r="A63" s="89" t="s">
        <v>200</v>
      </c>
      <c r="B63" s="90">
        <v>32</v>
      </c>
      <c r="C63" s="90">
        <v>1</v>
      </c>
      <c r="D63" s="90">
        <v>3</v>
      </c>
      <c r="E63" s="91">
        <v>0.2708333333333333</v>
      </c>
      <c r="F63" s="91">
        <v>0.33708333333333335</v>
      </c>
      <c r="G63" s="91">
        <v>0.3388425925925926</v>
      </c>
      <c r="H63" s="91">
        <v>0.0017592592592592592</v>
      </c>
      <c r="I63" s="90"/>
      <c r="J63" s="90" t="s">
        <v>509</v>
      </c>
      <c r="K63" s="90" t="s">
        <v>127</v>
      </c>
      <c r="L63" s="90" t="s">
        <v>127</v>
      </c>
      <c r="M63" s="91">
        <v>0.0017592592592592592</v>
      </c>
      <c r="N63" s="92">
        <v>0.0003125</v>
      </c>
      <c r="O63" s="88"/>
    </row>
    <row r="64" spans="1:15" ht="15">
      <c r="A64" s="93" t="s">
        <v>510</v>
      </c>
      <c r="B64" s="88"/>
      <c r="C64" s="86">
        <v>2</v>
      </c>
      <c r="D64" s="86">
        <v>3</v>
      </c>
      <c r="E64" s="87">
        <v>0.3666203703703704</v>
      </c>
      <c r="F64" s="87">
        <v>0.4282175925925926</v>
      </c>
      <c r="G64" s="87">
        <v>0.42984953703703704</v>
      </c>
      <c r="H64" s="87">
        <v>0.0016319444444444445</v>
      </c>
      <c r="I64" s="86"/>
      <c r="J64" s="86" t="s">
        <v>439</v>
      </c>
      <c r="K64" s="86" t="s">
        <v>493</v>
      </c>
      <c r="L64" s="86" t="s">
        <v>511</v>
      </c>
      <c r="M64" s="87">
        <v>0.0033912037037037036</v>
      </c>
      <c r="N64" s="94">
        <v>0.0005439814814814814</v>
      </c>
      <c r="O64" s="88"/>
    </row>
    <row r="65" spans="1:15" ht="15">
      <c r="A65" s="93" t="s">
        <v>512</v>
      </c>
      <c r="B65" s="88"/>
      <c r="C65" s="86">
        <v>3</v>
      </c>
      <c r="D65" s="86" t="s">
        <v>54</v>
      </c>
      <c r="E65" s="87">
        <v>0.45762731481481483</v>
      </c>
      <c r="F65" s="87">
        <v>0.512337962962963</v>
      </c>
      <c r="G65" s="87">
        <v>0.5163310185185185</v>
      </c>
      <c r="H65" s="87">
        <v>0.003993055555555556</v>
      </c>
      <c r="I65" s="86"/>
      <c r="J65" s="86" t="s">
        <v>109</v>
      </c>
      <c r="K65" s="86" t="s">
        <v>464</v>
      </c>
      <c r="L65" s="86" t="s">
        <v>513</v>
      </c>
      <c r="M65" s="87">
        <v>0.00738425925925926</v>
      </c>
      <c r="N65" s="94">
        <v>0.005532407407407407</v>
      </c>
      <c r="O65" s="88"/>
    </row>
    <row r="66" spans="1:15" ht="15">
      <c r="A66" s="95" t="s">
        <v>207</v>
      </c>
      <c r="B66" s="88"/>
      <c r="C66" s="86">
        <v>4</v>
      </c>
      <c r="D66" s="86" t="s">
        <v>54</v>
      </c>
      <c r="E66" s="88"/>
      <c r="F66" s="88"/>
      <c r="G66" s="86"/>
      <c r="H66" s="86"/>
      <c r="I66" s="86"/>
      <c r="J66" s="86"/>
      <c r="K66" s="86"/>
      <c r="L66" s="86"/>
      <c r="M66" s="86"/>
      <c r="N66" s="96"/>
      <c r="O66" s="86"/>
    </row>
    <row r="67" spans="1:15" ht="15.75" thickBot="1">
      <c r="A67" s="97"/>
      <c r="B67" s="98"/>
      <c r="C67" s="98">
        <v>5</v>
      </c>
      <c r="D67" s="98" t="s">
        <v>54</v>
      </c>
      <c r="E67" s="98"/>
      <c r="F67" s="98"/>
      <c r="G67" s="98"/>
      <c r="H67" s="98"/>
      <c r="I67" s="98"/>
      <c r="J67" s="98"/>
      <c r="K67" s="98"/>
      <c r="L67" s="98"/>
      <c r="M67" s="98"/>
      <c r="N67" s="99"/>
      <c r="O67" s="88"/>
    </row>
    <row r="68" spans="1:15" ht="15.75" thickBot="1">
      <c r="A68" s="102"/>
      <c r="B68" s="102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15" ht="15">
      <c r="A69" s="89" t="s">
        <v>200</v>
      </c>
      <c r="B69" s="90">
        <v>40</v>
      </c>
      <c r="C69" s="90">
        <v>1</v>
      </c>
      <c r="D69" s="90">
        <v>4</v>
      </c>
      <c r="E69" s="91">
        <v>0.2708333333333333</v>
      </c>
      <c r="F69" s="91">
        <v>0.3371296296296296</v>
      </c>
      <c r="G69" s="91">
        <v>0.3403703703703704</v>
      </c>
      <c r="H69" s="91">
        <v>0.0032407407407407406</v>
      </c>
      <c r="I69" s="90"/>
      <c r="J69" s="90" t="s">
        <v>131</v>
      </c>
      <c r="K69" s="90" t="s">
        <v>460</v>
      </c>
      <c r="L69" s="90" t="s">
        <v>460</v>
      </c>
      <c r="M69" s="91">
        <v>0.0032407407407407406</v>
      </c>
      <c r="N69" s="92">
        <v>0.0018402777777777777</v>
      </c>
      <c r="O69" s="88"/>
    </row>
    <row r="70" spans="1:15" ht="15">
      <c r="A70" s="93" t="s">
        <v>514</v>
      </c>
      <c r="B70" s="88"/>
      <c r="C70" s="86">
        <v>2</v>
      </c>
      <c r="D70" s="86">
        <v>5</v>
      </c>
      <c r="E70" s="87">
        <v>0.3681481481481481</v>
      </c>
      <c r="F70" s="87">
        <v>0.43157407407407405</v>
      </c>
      <c r="G70" s="87">
        <v>0.4343171296296296</v>
      </c>
      <c r="H70" s="87">
        <v>0.002743055555555556</v>
      </c>
      <c r="I70" s="86"/>
      <c r="J70" s="86" t="s">
        <v>496</v>
      </c>
      <c r="K70" s="86">
        <v>17</v>
      </c>
      <c r="L70" s="86" t="s">
        <v>515</v>
      </c>
      <c r="M70" s="87">
        <v>0.005983796296296296</v>
      </c>
      <c r="N70" s="94">
        <v>0.005011574074074074</v>
      </c>
      <c r="O70" s="88"/>
    </row>
    <row r="71" spans="1:15" ht="15">
      <c r="A71" s="93" t="s">
        <v>516</v>
      </c>
      <c r="B71" s="88"/>
      <c r="C71" s="86">
        <v>3</v>
      </c>
      <c r="D71" s="86" t="s">
        <v>54</v>
      </c>
      <c r="E71" s="87">
        <v>0.46209490740740744</v>
      </c>
      <c r="F71" s="87">
        <v>0.5198842592592593</v>
      </c>
      <c r="G71" s="87">
        <v>0.5226273148148148</v>
      </c>
      <c r="H71" s="87">
        <v>0.002743055555555556</v>
      </c>
      <c r="I71" s="86"/>
      <c r="J71" s="86" t="s">
        <v>457</v>
      </c>
      <c r="K71" s="86" t="s">
        <v>517</v>
      </c>
      <c r="L71" s="86" t="s">
        <v>518</v>
      </c>
      <c r="M71" s="87">
        <v>0.008726851851851852</v>
      </c>
      <c r="N71" s="94">
        <v>0.011828703703703704</v>
      </c>
      <c r="O71" s="88"/>
    </row>
    <row r="72" spans="1:15" ht="15">
      <c r="A72" s="95" t="s">
        <v>368</v>
      </c>
      <c r="B72" s="88"/>
      <c r="C72" s="86">
        <v>4</v>
      </c>
      <c r="D72" s="86" t="s">
        <v>54</v>
      </c>
      <c r="E72" s="88"/>
      <c r="F72" s="88"/>
      <c r="G72" s="86"/>
      <c r="H72" s="86"/>
      <c r="I72" s="86"/>
      <c r="J72" s="86"/>
      <c r="K72" s="86"/>
      <c r="L72" s="86"/>
      <c r="M72" s="86"/>
      <c r="N72" s="96"/>
      <c r="O72" s="86"/>
    </row>
    <row r="73" spans="1:15" ht="15.75" thickBot="1">
      <c r="A73" s="97"/>
      <c r="B73" s="98"/>
      <c r="C73" s="98">
        <v>5</v>
      </c>
      <c r="D73" s="98" t="s">
        <v>54</v>
      </c>
      <c r="E73" s="98"/>
      <c r="F73" s="98"/>
      <c r="G73" s="98"/>
      <c r="H73" s="98"/>
      <c r="I73" s="98"/>
      <c r="J73" s="98"/>
      <c r="K73" s="98"/>
      <c r="L73" s="98"/>
      <c r="M73" s="98"/>
      <c r="N73" s="99"/>
      <c r="O73" s="88"/>
    </row>
    <row r="74" spans="1:15" ht="15.75" thickBot="1">
      <c r="A74" s="102"/>
      <c r="B74" s="102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1:15" ht="15">
      <c r="A75" s="89" t="s">
        <v>200</v>
      </c>
      <c r="B75" s="90">
        <v>34</v>
      </c>
      <c r="C75" s="90">
        <v>1</v>
      </c>
      <c r="D75" s="90" t="s">
        <v>54</v>
      </c>
      <c r="E75" s="91">
        <v>0.2708333333333333</v>
      </c>
      <c r="F75" s="91">
        <v>0.33914351851851854</v>
      </c>
      <c r="G75" s="91">
        <v>0.34123842592592596</v>
      </c>
      <c r="H75" s="91">
        <v>0.0020949074074074073</v>
      </c>
      <c r="I75" s="90"/>
      <c r="J75" s="90" t="s">
        <v>319</v>
      </c>
      <c r="K75" s="90" t="s">
        <v>519</v>
      </c>
      <c r="L75" s="90" t="s">
        <v>519</v>
      </c>
      <c r="M75" s="91">
        <v>0.0020949074074074073</v>
      </c>
      <c r="N75" s="92">
        <v>0.0027083333333333334</v>
      </c>
      <c r="O75" s="88"/>
    </row>
    <row r="76" spans="1:15" ht="15">
      <c r="A76" s="93" t="s">
        <v>520</v>
      </c>
      <c r="B76" s="88"/>
      <c r="C76" s="86">
        <v>2</v>
      </c>
      <c r="D76" s="86" t="s">
        <v>54</v>
      </c>
      <c r="E76" s="86"/>
      <c r="F76" s="86"/>
      <c r="G76" s="86"/>
      <c r="H76" s="86"/>
      <c r="I76" s="86"/>
      <c r="J76" s="86"/>
      <c r="K76" s="86"/>
      <c r="L76" s="86"/>
      <c r="M76" s="86"/>
      <c r="N76" s="100"/>
      <c r="O76" s="88"/>
    </row>
    <row r="77" spans="1:15" ht="15">
      <c r="A77" s="93" t="s">
        <v>521</v>
      </c>
      <c r="B77" s="88"/>
      <c r="C77" s="86">
        <v>3</v>
      </c>
      <c r="D77" s="86" t="s">
        <v>54</v>
      </c>
      <c r="E77" s="86"/>
      <c r="F77" s="86"/>
      <c r="G77" s="86"/>
      <c r="H77" s="86"/>
      <c r="I77" s="86"/>
      <c r="J77" s="86"/>
      <c r="K77" s="86"/>
      <c r="L77" s="86"/>
      <c r="M77" s="86"/>
      <c r="N77" s="100"/>
      <c r="O77" s="88"/>
    </row>
    <row r="78" spans="1:15" ht="15">
      <c r="A78" s="95" t="s">
        <v>522</v>
      </c>
      <c r="B78" s="88"/>
      <c r="C78" s="86">
        <v>4</v>
      </c>
      <c r="D78" s="86" t="s">
        <v>54</v>
      </c>
      <c r="E78" s="88"/>
      <c r="F78" s="88"/>
      <c r="G78" s="86"/>
      <c r="H78" s="86"/>
      <c r="I78" s="86"/>
      <c r="J78" s="86"/>
      <c r="K78" s="86"/>
      <c r="L78" s="86"/>
      <c r="M78" s="86"/>
      <c r="N78" s="96"/>
      <c r="O78" s="86"/>
    </row>
    <row r="79" spans="1:15" ht="15.75" thickBot="1">
      <c r="A79" s="97"/>
      <c r="B79" s="98"/>
      <c r="C79" s="98">
        <v>5</v>
      </c>
      <c r="D79" s="98" t="s">
        <v>54</v>
      </c>
      <c r="E79" s="98"/>
      <c r="F79" s="98"/>
      <c r="G79" s="98"/>
      <c r="H79" s="98"/>
      <c r="I79" s="98"/>
      <c r="J79" s="98"/>
      <c r="K79" s="98"/>
      <c r="L79" s="98"/>
      <c r="M79" s="98"/>
      <c r="N79" s="99"/>
      <c r="O79" s="88"/>
    </row>
    <row r="80" spans="1:2" ht="15">
      <c r="A80" s="102"/>
      <c r="B80" s="102"/>
    </row>
  </sheetData>
  <sheetProtection password="E331" sheet="1"/>
  <mergeCells count="13">
    <mergeCell ref="A4:N4"/>
    <mergeCell ref="A14:B14"/>
    <mergeCell ref="A20:B20"/>
    <mergeCell ref="A26:B26"/>
    <mergeCell ref="A32:B32"/>
    <mergeCell ref="A74:B74"/>
    <mergeCell ref="A80:B80"/>
    <mergeCell ref="A38:B38"/>
    <mergeCell ref="A44:B44"/>
    <mergeCell ref="A50:B50"/>
    <mergeCell ref="A56:B56"/>
    <mergeCell ref="A62:B62"/>
    <mergeCell ref="A68:B68"/>
  </mergeCells>
  <printOptions/>
  <pageMargins left="0.511811024" right="0.511811024" top="0.787401575" bottom="0.787401575" header="0.31496062" footer="0.31496062"/>
  <pageSetup fitToHeight="1" fitToWidth="1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6">
      <selection activeCell="U35" sqref="U35"/>
    </sheetView>
  </sheetViews>
  <sheetFormatPr defaultColWidth="9.140625" defaultRowHeight="15"/>
  <cols>
    <col min="1" max="1" width="29.28125" style="0" bestFit="1" customWidth="1"/>
    <col min="2" max="2" width="5.00390625" style="0" customWidth="1"/>
    <col min="3" max="3" width="5.421875" style="0" customWidth="1"/>
    <col min="4" max="4" width="4.00390625" style="0" customWidth="1"/>
    <col min="5" max="5" width="8.00390625" style="0" customWidth="1"/>
    <col min="6" max="8" width="7.00390625" style="0" customWidth="1"/>
    <col min="9" max="9" width="5.140625" style="0" customWidth="1"/>
    <col min="10" max="10" width="7.140625" style="0" customWidth="1"/>
    <col min="11" max="11" width="7.28125" style="0" customWidth="1"/>
    <col min="12" max="12" width="8.7109375" style="0" customWidth="1"/>
    <col min="13" max="13" width="7.7109375" style="0" customWidth="1"/>
    <col min="14" max="14" width="7.140625" style="0" customWidth="1"/>
    <col min="15" max="15" width="4.57421875" style="0" customWidth="1"/>
  </cols>
  <sheetData>
    <row r="1" ht="15">
      <c r="A1" t="s">
        <v>70</v>
      </c>
    </row>
    <row r="2" ht="15">
      <c r="A2" t="s">
        <v>71</v>
      </c>
    </row>
    <row r="3" ht="15">
      <c r="A3" s="57">
        <v>41760</v>
      </c>
    </row>
    <row r="4" spans="1:14" ht="21">
      <c r="A4" s="101" t="s">
        <v>523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6" ht="15">
      <c r="A6" t="s">
        <v>73</v>
      </c>
    </row>
    <row r="7" ht="15">
      <c r="A7" t="s">
        <v>428</v>
      </c>
    </row>
    <row r="8" spans="2:14" s="85" customFormat="1" ht="23.25" thickBot="1">
      <c r="B8" s="85" t="s">
        <v>10</v>
      </c>
      <c r="C8" s="85" t="s">
        <v>75</v>
      </c>
      <c r="D8" s="85" t="s">
        <v>805</v>
      </c>
      <c r="E8" s="85" t="s">
        <v>13</v>
      </c>
      <c r="F8" s="85" t="s">
        <v>14</v>
      </c>
      <c r="G8" s="58" t="s">
        <v>76</v>
      </c>
      <c r="H8" s="58" t="s">
        <v>77</v>
      </c>
      <c r="I8" s="58" t="s">
        <v>78</v>
      </c>
      <c r="J8" s="58" t="s">
        <v>79</v>
      </c>
      <c r="K8" s="58" t="s">
        <v>80</v>
      </c>
      <c r="L8" s="58" t="s">
        <v>81</v>
      </c>
      <c r="M8" s="58" t="s">
        <v>82</v>
      </c>
      <c r="N8" s="58" t="s">
        <v>83</v>
      </c>
    </row>
    <row r="9" spans="1:14" ht="15">
      <c r="A9" s="59">
        <v>1</v>
      </c>
      <c r="B9" s="60">
        <v>65</v>
      </c>
      <c r="C9" s="60">
        <v>1</v>
      </c>
      <c r="D9" s="60">
        <v>1</v>
      </c>
      <c r="E9" s="61">
        <v>0.28125</v>
      </c>
      <c r="F9" s="61">
        <v>0.3464930555555556</v>
      </c>
      <c r="G9" s="61">
        <v>0.3478009259259259</v>
      </c>
      <c r="H9" s="61">
        <v>0.0013078703703703705</v>
      </c>
      <c r="I9" s="60"/>
      <c r="J9" s="60" t="s">
        <v>524</v>
      </c>
      <c r="K9" s="60" t="s">
        <v>209</v>
      </c>
      <c r="L9" s="60" t="s">
        <v>209</v>
      </c>
      <c r="M9" s="61">
        <v>0.0013078703703703705</v>
      </c>
      <c r="N9" s="62">
        <v>0</v>
      </c>
    </row>
    <row r="10" spans="1:14" ht="15">
      <c r="A10" s="63" t="s">
        <v>525</v>
      </c>
      <c r="C10" s="58">
        <v>2</v>
      </c>
      <c r="D10" s="58">
        <v>1</v>
      </c>
      <c r="E10" s="64">
        <v>0.3755787037037037</v>
      </c>
      <c r="F10" s="64">
        <v>0.4370601851851852</v>
      </c>
      <c r="G10" s="64">
        <v>0.43848379629629625</v>
      </c>
      <c r="H10" s="64">
        <v>0.001423611111111111</v>
      </c>
      <c r="I10" s="58"/>
      <c r="J10" s="58" t="s">
        <v>526</v>
      </c>
      <c r="K10" s="58" t="s">
        <v>527</v>
      </c>
      <c r="L10" s="58" t="s">
        <v>352</v>
      </c>
      <c r="M10" s="64">
        <v>0.002731481481481482</v>
      </c>
      <c r="N10" s="65">
        <v>0</v>
      </c>
    </row>
    <row r="11" spans="1:14" ht="15">
      <c r="A11" s="63" t="s">
        <v>528</v>
      </c>
      <c r="C11" s="58">
        <v>3</v>
      </c>
      <c r="D11" s="58">
        <v>1</v>
      </c>
      <c r="E11" s="64">
        <v>0.4662615740740741</v>
      </c>
      <c r="F11" s="64">
        <v>0.524224537037037</v>
      </c>
      <c r="G11" s="64">
        <v>0.5264467592592593</v>
      </c>
      <c r="H11" s="64">
        <v>0.0022222222222222222</v>
      </c>
      <c r="I11" s="58"/>
      <c r="J11" s="58" t="s">
        <v>529</v>
      </c>
      <c r="K11" s="58" t="s">
        <v>478</v>
      </c>
      <c r="L11" s="58" t="s">
        <v>530</v>
      </c>
      <c r="M11" s="64">
        <v>0.004953703703703704</v>
      </c>
      <c r="N11" s="65">
        <v>0</v>
      </c>
    </row>
    <row r="12" spans="1:14" ht="15">
      <c r="A12" s="72" t="s">
        <v>529</v>
      </c>
      <c r="C12" s="58">
        <v>4</v>
      </c>
      <c r="D12" s="58">
        <v>1</v>
      </c>
      <c r="E12" s="64">
        <v>0.554224537037037</v>
      </c>
      <c r="F12" s="64">
        <v>0.599675925925926</v>
      </c>
      <c r="G12" s="64">
        <v>0.6022916666666667</v>
      </c>
      <c r="H12" s="64">
        <v>0.002615740740740741</v>
      </c>
      <c r="I12" s="58"/>
      <c r="J12" s="58" t="s">
        <v>531</v>
      </c>
      <c r="K12" s="58" t="s">
        <v>447</v>
      </c>
      <c r="L12" s="58" t="s">
        <v>532</v>
      </c>
      <c r="M12" s="64">
        <v>0.007569444444444445</v>
      </c>
      <c r="N12" s="65">
        <v>0</v>
      </c>
    </row>
    <row r="13" spans="1:14" ht="15.75" thickBot="1">
      <c r="A13" s="67"/>
      <c r="B13" s="73"/>
      <c r="C13" s="73">
        <v>5</v>
      </c>
      <c r="D13" s="73">
        <v>1</v>
      </c>
      <c r="E13" s="74">
        <v>0.6300694444444445</v>
      </c>
      <c r="F13" s="74">
        <v>0.6821875</v>
      </c>
      <c r="G13" s="74">
        <v>0.692511574074074</v>
      </c>
      <c r="H13" s="74">
        <v>0.010324074074074074</v>
      </c>
      <c r="I13" s="73"/>
      <c r="J13" s="73" t="s">
        <v>285</v>
      </c>
      <c r="K13" s="73" t="s">
        <v>285</v>
      </c>
      <c r="L13" s="73" t="s">
        <v>529</v>
      </c>
      <c r="M13" s="73"/>
      <c r="N13" s="75">
        <v>0</v>
      </c>
    </row>
    <row r="14" spans="1:2" ht="15.75" thickBot="1">
      <c r="A14" s="103"/>
      <c r="B14" s="103"/>
    </row>
    <row r="15" spans="1:14" ht="15">
      <c r="A15" s="59">
        <v>2</v>
      </c>
      <c r="B15" s="60">
        <v>62</v>
      </c>
      <c r="C15" s="60">
        <v>1</v>
      </c>
      <c r="D15" s="60">
        <v>4</v>
      </c>
      <c r="E15" s="61">
        <v>0.28125</v>
      </c>
      <c r="F15" s="61">
        <v>0.34858796296296296</v>
      </c>
      <c r="G15" s="61">
        <v>0.3530439814814815</v>
      </c>
      <c r="H15" s="61">
        <v>0.004456018518518519</v>
      </c>
      <c r="I15" s="60"/>
      <c r="J15" s="60" t="s">
        <v>459</v>
      </c>
      <c r="K15" s="60" t="s">
        <v>533</v>
      </c>
      <c r="L15" s="60" t="s">
        <v>533</v>
      </c>
      <c r="M15" s="61">
        <v>0.004456018518518519</v>
      </c>
      <c r="N15" s="62">
        <v>0.0052430555555555555</v>
      </c>
    </row>
    <row r="16" spans="1:14" ht="15">
      <c r="A16" s="63" t="s">
        <v>534</v>
      </c>
      <c r="C16" s="58">
        <v>2</v>
      </c>
      <c r="D16" s="58">
        <v>2</v>
      </c>
      <c r="E16" s="64">
        <v>0.38082175925925926</v>
      </c>
      <c r="F16" s="64">
        <v>0.4432060185185185</v>
      </c>
      <c r="G16" s="64">
        <v>0.44547453703703704</v>
      </c>
      <c r="H16" s="64">
        <v>0.0022685185185185182</v>
      </c>
      <c r="I16" s="58"/>
      <c r="J16" s="58" t="s">
        <v>535</v>
      </c>
      <c r="K16" s="58" t="s">
        <v>444</v>
      </c>
      <c r="L16" s="58" t="s">
        <v>145</v>
      </c>
      <c r="M16" s="64">
        <v>0.006724537037037037</v>
      </c>
      <c r="N16" s="65">
        <v>0.006990740740740741</v>
      </c>
    </row>
    <row r="17" spans="1:14" ht="15">
      <c r="A17" s="63" t="s">
        <v>536</v>
      </c>
      <c r="C17" s="58">
        <v>3</v>
      </c>
      <c r="D17" s="58">
        <v>2</v>
      </c>
      <c r="E17" s="64">
        <v>0.47325231481481483</v>
      </c>
      <c r="F17" s="64">
        <v>0.531712962962963</v>
      </c>
      <c r="G17" s="64">
        <v>0.534224537037037</v>
      </c>
      <c r="H17" s="64">
        <v>0.002511574074074074</v>
      </c>
      <c r="I17" s="58"/>
      <c r="J17" s="58" t="s">
        <v>140</v>
      </c>
      <c r="K17" s="58" t="s">
        <v>537</v>
      </c>
      <c r="L17" s="58" t="s">
        <v>538</v>
      </c>
      <c r="M17" s="64">
        <v>0.009236111111111112</v>
      </c>
      <c r="N17" s="65">
        <v>0.007777777777777777</v>
      </c>
    </row>
    <row r="18" spans="1:14" ht="15">
      <c r="A18" s="72" t="s">
        <v>302</v>
      </c>
      <c r="C18" s="58">
        <v>4</v>
      </c>
      <c r="D18" s="58">
        <v>2</v>
      </c>
      <c r="E18" s="64">
        <v>0.5620023148148149</v>
      </c>
      <c r="F18" s="64">
        <v>0.6110416666666666</v>
      </c>
      <c r="G18" s="64">
        <v>0.6138194444444445</v>
      </c>
      <c r="H18" s="64">
        <v>0.002777777777777778</v>
      </c>
      <c r="I18" s="58"/>
      <c r="J18" s="58" t="s">
        <v>518</v>
      </c>
      <c r="K18" s="58" t="s">
        <v>539</v>
      </c>
      <c r="L18" s="58" t="s">
        <v>274</v>
      </c>
      <c r="M18" s="64">
        <v>0.012013888888888888</v>
      </c>
      <c r="N18" s="65">
        <v>0.011527777777777777</v>
      </c>
    </row>
    <row r="19" spans="1:14" ht="15.75" thickBot="1">
      <c r="A19" s="67"/>
      <c r="B19" s="73"/>
      <c r="C19" s="73">
        <v>5</v>
      </c>
      <c r="D19" s="73">
        <v>2</v>
      </c>
      <c r="E19" s="74">
        <v>0.6415972222222223</v>
      </c>
      <c r="F19" s="74">
        <v>0.6880787037037037</v>
      </c>
      <c r="G19" s="74">
        <v>0.6934722222222223</v>
      </c>
      <c r="H19" s="74">
        <v>0.005393518518518519</v>
      </c>
      <c r="I19" s="73"/>
      <c r="J19" s="73" t="s">
        <v>347</v>
      </c>
      <c r="K19" s="73" t="s">
        <v>347</v>
      </c>
      <c r="L19" s="73" t="s">
        <v>302</v>
      </c>
      <c r="M19" s="73"/>
      <c r="N19" s="75">
        <v>0.005891203703703703</v>
      </c>
    </row>
    <row r="20" spans="1:2" ht="15.75" thickBot="1">
      <c r="A20" s="103"/>
      <c r="B20" s="103"/>
    </row>
    <row r="21" spans="1:14" ht="15">
      <c r="A21" s="59">
        <v>3</v>
      </c>
      <c r="B21" s="60">
        <v>67</v>
      </c>
      <c r="C21" s="60">
        <v>1</v>
      </c>
      <c r="D21" s="60">
        <v>5</v>
      </c>
      <c r="E21" s="61">
        <v>0.28125</v>
      </c>
      <c r="F21" s="61">
        <v>0.35559027777777774</v>
      </c>
      <c r="G21" s="61">
        <v>0.35769675925925926</v>
      </c>
      <c r="H21" s="61">
        <v>0.0021064814814814813</v>
      </c>
      <c r="I21" s="60"/>
      <c r="J21" s="60" t="s">
        <v>276</v>
      </c>
      <c r="K21" s="60" t="s">
        <v>324</v>
      </c>
      <c r="L21" s="60" t="s">
        <v>324</v>
      </c>
      <c r="M21" s="61">
        <v>0.0021064814814814813</v>
      </c>
      <c r="N21" s="62">
        <v>0.009895833333333333</v>
      </c>
    </row>
    <row r="22" spans="1:14" ht="15">
      <c r="A22" s="63" t="s">
        <v>540</v>
      </c>
      <c r="C22" s="58">
        <v>2</v>
      </c>
      <c r="D22" s="58">
        <v>5</v>
      </c>
      <c r="E22" s="64">
        <v>0.385474537037037</v>
      </c>
      <c r="F22" s="64">
        <v>0.454224537037037</v>
      </c>
      <c r="G22" s="64">
        <v>0.4562847222222222</v>
      </c>
      <c r="H22" s="64">
        <v>0.0020601851851851853</v>
      </c>
      <c r="I22" s="58"/>
      <c r="J22" s="58" t="s">
        <v>541</v>
      </c>
      <c r="K22" s="58" t="s">
        <v>300</v>
      </c>
      <c r="L22" s="58" t="s">
        <v>542</v>
      </c>
      <c r="M22" s="64">
        <v>0.004166666666666667</v>
      </c>
      <c r="N22" s="65">
        <v>0.017800925925925925</v>
      </c>
    </row>
    <row r="23" spans="1:14" ht="15">
      <c r="A23" s="63" t="s">
        <v>543</v>
      </c>
      <c r="C23" s="58">
        <v>3</v>
      </c>
      <c r="D23" s="58">
        <v>4</v>
      </c>
      <c r="E23" s="64">
        <v>0.4840625</v>
      </c>
      <c r="F23" s="64">
        <v>0.5474537037037037</v>
      </c>
      <c r="G23" s="64">
        <v>0.5506481481481481</v>
      </c>
      <c r="H23" s="64">
        <v>0.003194444444444444</v>
      </c>
      <c r="I23" s="58"/>
      <c r="J23" s="58" t="s">
        <v>544</v>
      </c>
      <c r="K23" s="58" t="s">
        <v>399</v>
      </c>
      <c r="L23" s="58" t="s">
        <v>545</v>
      </c>
      <c r="M23" s="64">
        <v>0.007361111111111111</v>
      </c>
      <c r="N23" s="65">
        <v>0.024201388888888887</v>
      </c>
    </row>
    <row r="24" spans="1:14" ht="15">
      <c r="A24" s="72" t="s">
        <v>306</v>
      </c>
      <c r="C24" s="58">
        <v>4</v>
      </c>
      <c r="D24" s="58">
        <v>4</v>
      </c>
      <c r="E24" s="64">
        <v>0.5784259259259259</v>
      </c>
      <c r="F24" s="64">
        <v>0.6274421296296296</v>
      </c>
      <c r="G24" s="64">
        <v>0.6293634259259259</v>
      </c>
      <c r="H24" s="64">
        <v>0.0019212962962962962</v>
      </c>
      <c r="I24" s="58"/>
      <c r="J24" s="58">
        <v>17</v>
      </c>
      <c r="K24" s="58" t="s">
        <v>541</v>
      </c>
      <c r="L24" s="58" t="s">
        <v>546</v>
      </c>
      <c r="M24" s="64">
        <v>0.009282407407407408</v>
      </c>
      <c r="N24" s="65">
        <v>0.027071759259259257</v>
      </c>
    </row>
    <row r="25" spans="1:14" ht="15.75" thickBot="1">
      <c r="A25" s="67"/>
      <c r="B25" s="73"/>
      <c r="C25" s="73">
        <v>5</v>
      </c>
      <c r="D25" s="73">
        <v>3</v>
      </c>
      <c r="E25" s="74">
        <v>0.6571412037037038</v>
      </c>
      <c r="F25" s="74">
        <v>0.7067592592592593</v>
      </c>
      <c r="G25" s="74">
        <v>0.7111342592592593</v>
      </c>
      <c r="H25" s="74">
        <v>0.0043749999999999995</v>
      </c>
      <c r="I25" s="73"/>
      <c r="J25" s="73" t="s">
        <v>547</v>
      </c>
      <c r="K25" s="73" t="s">
        <v>547</v>
      </c>
      <c r="L25" s="73" t="s">
        <v>306</v>
      </c>
      <c r="M25" s="73"/>
      <c r="N25" s="75">
        <v>0.024571759259259262</v>
      </c>
    </row>
    <row r="26" spans="1:2" ht="15.75" thickBot="1">
      <c r="A26" s="103"/>
      <c r="B26" s="103"/>
    </row>
    <row r="27" spans="1:14" ht="15">
      <c r="A27" s="59" t="s">
        <v>200</v>
      </c>
      <c r="B27" s="60">
        <v>61</v>
      </c>
      <c r="C27" s="60">
        <v>1</v>
      </c>
      <c r="D27" s="60">
        <v>2</v>
      </c>
      <c r="E27" s="61">
        <v>0.28125</v>
      </c>
      <c r="F27" s="61">
        <v>0.34853009259259254</v>
      </c>
      <c r="G27" s="61">
        <v>0.3508680555555555</v>
      </c>
      <c r="H27" s="61">
        <v>0.002337962962962963</v>
      </c>
      <c r="I27" s="60"/>
      <c r="J27" s="60" t="s">
        <v>437</v>
      </c>
      <c r="K27" s="60" t="s">
        <v>454</v>
      </c>
      <c r="L27" s="60" t="s">
        <v>454</v>
      </c>
      <c r="M27" s="61">
        <v>0.002337962962962963</v>
      </c>
      <c r="N27" s="62">
        <v>0.0030671296296296297</v>
      </c>
    </row>
    <row r="28" spans="1:14" ht="15">
      <c r="A28" s="63" t="s">
        <v>548</v>
      </c>
      <c r="C28" s="58">
        <v>2</v>
      </c>
      <c r="D28" s="58">
        <v>3</v>
      </c>
      <c r="E28" s="64">
        <v>0.37864583333333335</v>
      </c>
      <c r="F28" s="64">
        <v>0.44327546296296294</v>
      </c>
      <c r="G28" s="64">
        <v>0.4457638888888889</v>
      </c>
      <c r="H28" s="64">
        <v>0.002488425925925926</v>
      </c>
      <c r="I28" s="58"/>
      <c r="J28" s="58" t="s">
        <v>120</v>
      </c>
      <c r="K28" s="58" t="s">
        <v>220</v>
      </c>
      <c r="L28" s="58" t="s">
        <v>549</v>
      </c>
      <c r="M28" s="64">
        <v>0.004826388888888889</v>
      </c>
      <c r="N28" s="65">
        <v>0.0072800925925925915</v>
      </c>
    </row>
    <row r="29" spans="1:14" ht="15">
      <c r="A29" s="63" t="s">
        <v>550</v>
      </c>
      <c r="C29" s="58">
        <v>3</v>
      </c>
      <c r="D29" s="58">
        <v>3</v>
      </c>
      <c r="E29" s="64">
        <v>0.4735416666666667</v>
      </c>
      <c r="F29" s="64">
        <v>0.5359027777777777</v>
      </c>
      <c r="G29" s="64">
        <v>0.5389351851851852</v>
      </c>
      <c r="H29" s="64">
        <v>0.0030324074074074073</v>
      </c>
      <c r="I29" s="58"/>
      <c r="J29" s="58" t="s">
        <v>551</v>
      </c>
      <c r="K29" s="58" t="s">
        <v>552</v>
      </c>
      <c r="L29" s="58" t="s">
        <v>154</v>
      </c>
      <c r="M29" s="64">
        <v>0.007858796296296296</v>
      </c>
      <c r="N29" s="65">
        <v>0.012488425925925925</v>
      </c>
    </row>
    <row r="30" spans="1:14" ht="15">
      <c r="A30" s="72" t="s">
        <v>553</v>
      </c>
      <c r="C30" s="58">
        <v>4</v>
      </c>
      <c r="D30" s="58" t="s">
        <v>54</v>
      </c>
      <c r="E30" s="64">
        <v>0.5667129629629629</v>
      </c>
      <c r="F30" s="64">
        <v>0.6205671296296297</v>
      </c>
      <c r="G30" s="64">
        <v>0.6272685185185185</v>
      </c>
      <c r="H30" s="64">
        <v>0.006701388888888889</v>
      </c>
      <c r="I30" s="58"/>
      <c r="J30" s="58" t="s">
        <v>554</v>
      </c>
      <c r="K30" s="58" t="s">
        <v>555</v>
      </c>
      <c r="L30" s="58" t="s">
        <v>556</v>
      </c>
      <c r="M30" s="64">
        <v>0.014560185185185183</v>
      </c>
      <c r="N30" s="65">
        <v>0.02497685185185185</v>
      </c>
    </row>
    <row r="31" spans="1:14" ht="15.75" thickBot="1">
      <c r="A31" s="67"/>
      <c r="B31" s="73"/>
      <c r="C31" s="73">
        <v>5</v>
      </c>
      <c r="D31" s="73" t="s">
        <v>54</v>
      </c>
      <c r="E31" s="73"/>
      <c r="F31" s="73"/>
      <c r="G31" s="73"/>
      <c r="H31" s="73"/>
      <c r="I31" s="73"/>
      <c r="J31" s="73"/>
      <c r="K31" s="73"/>
      <c r="L31" s="73"/>
      <c r="M31" s="73"/>
      <c r="N31" s="69"/>
    </row>
    <row r="32" spans="1:2" ht="15.75" thickBot="1">
      <c r="A32" s="104"/>
      <c r="B32" s="104"/>
    </row>
    <row r="33" spans="1:15" ht="15">
      <c r="A33" s="89" t="s">
        <v>200</v>
      </c>
      <c r="B33" s="90">
        <v>64</v>
      </c>
      <c r="C33" s="90">
        <v>1</v>
      </c>
      <c r="D33" s="90">
        <v>2</v>
      </c>
      <c r="E33" s="91">
        <v>0.28125</v>
      </c>
      <c r="F33" s="91">
        <v>0.35013888888888883</v>
      </c>
      <c r="G33" s="91">
        <v>0.3527546296296296</v>
      </c>
      <c r="H33" s="91">
        <v>0.002615740740740741</v>
      </c>
      <c r="I33" s="90"/>
      <c r="J33" s="90" t="s">
        <v>557</v>
      </c>
      <c r="K33" s="90" t="s">
        <v>281</v>
      </c>
      <c r="L33" s="90" t="s">
        <v>281</v>
      </c>
      <c r="M33" s="91">
        <v>0.002615740740740741</v>
      </c>
      <c r="N33" s="92">
        <v>0.004953703703703704</v>
      </c>
      <c r="O33" s="88"/>
    </row>
    <row r="34" spans="1:15" ht="15">
      <c r="A34" s="93" t="s">
        <v>558</v>
      </c>
      <c r="B34" s="88"/>
      <c r="C34" s="86">
        <v>2</v>
      </c>
      <c r="D34" s="86">
        <v>3</v>
      </c>
      <c r="E34" s="87">
        <v>0.3805324074074074</v>
      </c>
      <c r="F34" s="87">
        <v>0.45056712962962964</v>
      </c>
      <c r="G34" s="87">
        <v>0.45375000000000004</v>
      </c>
      <c r="H34" s="87">
        <v>0.00318287037037037</v>
      </c>
      <c r="I34" s="86"/>
      <c r="J34" s="86" t="s">
        <v>559</v>
      </c>
      <c r="K34" s="86" t="s">
        <v>560</v>
      </c>
      <c r="L34" s="86" t="s">
        <v>229</v>
      </c>
      <c r="M34" s="87">
        <v>0.005798611111111111</v>
      </c>
      <c r="N34" s="94">
        <v>0.015266203703703705</v>
      </c>
      <c r="O34" s="88"/>
    </row>
    <row r="35" spans="1:15" ht="15">
      <c r="A35" s="93" t="s">
        <v>561</v>
      </c>
      <c r="B35" s="88"/>
      <c r="C35" s="86">
        <v>3</v>
      </c>
      <c r="D35" s="86" t="s">
        <v>54</v>
      </c>
      <c r="E35" s="87">
        <v>0.4815277777777778</v>
      </c>
      <c r="F35" s="87">
        <v>0.5465046296296296</v>
      </c>
      <c r="G35" s="87">
        <v>0.5534837962962963</v>
      </c>
      <c r="H35" s="87">
        <v>0.006979166666666667</v>
      </c>
      <c r="I35" s="86"/>
      <c r="J35" s="86" t="s">
        <v>330</v>
      </c>
      <c r="K35" s="86" t="s">
        <v>562</v>
      </c>
      <c r="L35" s="86" t="s">
        <v>563</v>
      </c>
      <c r="M35" s="87">
        <v>0.012777777777777777</v>
      </c>
      <c r="N35" s="94">
        <v>0.027037037037037037</v>
      </c>
      <c r="O35" s="88"/>
    </row>
    <row r="36" spans="1:15" ht="15">
      <c r="A36" s="95" t="s">
        <v>368</v>
      </c>
      <c r="B36" s="88"/>
      <c r="C36" s="86">
        <v>4</v>
      </c>
      <c r="D36" s="86" t="s">
        <v>54</v>
      </c>
      <c r="E36" s="88"/>
      <c r="F36" s="88"/>
      <c r="G36" s="86"/>
      <c r="H36" s="86"/>
      <c r="I36" s="86"/>
      <c r="J36" s="86"/>
      <c r="K36" s="86"/>
      <c r="L36" s="86"/>
      <c r="M36" s="86"/>
      <c r="N36" s="96"/>
      <c r="O36" s="86"/>
    </row>
    <row r="37" spans="1:15" ht="15.75" thickBot="1">
      <c r="A37" s="97"/>
      <c r="B37" s="98"/>
      <c r="C37" s="98">
        <v>5</v>
      </c>
      <c r="D37" s="98" t="s">
        <v>54</v>
      </c>
      <c r="E37" s="98"/>
      <c r="F37" s="98"/>
      <c r="G37" s="98"/>
      <c r="H37" s="98"/>
      <c r="I37" s="98"/>
      <c r="J37" s="98"/>
      <c r="K37" s="98"/>
      <c r="L37" s="98"/>
      <c r="M37" s="98"/>
      <c r="N37" s="99"/>
      <c r="O37" s="88"/>
    </row>
    <row r="38" spans="1:2" ht="15">
      <c r="A38" s="102"/>
      <c r="B38" s="102"/>
    </row>
  </sheetData>
  <sheetProtection password="E331" sheet="1"/>
  <mergeCells count="6">
    <mergeCell ref="A38:B38"/>
    <mergeCell ref="A4:N4"/>
    <mergeCell ref="A14:B14"/>
    <mergeCell ref="A20:B20"/>
    <mergeCell ref="A26:B26"/>
    <mergeCell ref="A32:B32"/>
  </mergeCells>
  <printOptions/>
  <pageMargins left="0.511811024" right="0.511811024" top="0.787401575" bottom="0.787401575" header="0.31496062" footer="0.31496062"/>
  <pageSetup fitToHeight="1" fitToWidth="1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4.7109375" style="0" bestFit="1" customWidth="1"/>
    <col min="2" max="2" width="5.421875" style="70" customWidth="1"/>
    <col min="3" max="3" width="4.00390625" style="0" customWidth="1"/>
    <col min="4" max="4" width="8.00390625" style="0" customWidth="1"/>
    <col min="5" max="8" width="7.00390625" style="0" customWidth="1"/>
    <col min="9" max="9" width="2.57421875" style="0" customWidth="1"/>
    <col min="10" max="10" width="7.28125" style="0" customWidth="1"/>
    <col min="11" max="11" width="6.421875" style="0" customWidth="1"/>
    <col min="12" max="12" width="7.7109375" style="0" customWidth="1"/>
    <col min="13" max="13" width="7.140625" style="0" customWidth="1"/>
    <col min="14" max="14" width="7.00390625" style="0" customWidth="1"/>
  </cols>
  <sheetData>
    <row r="1" ht="15">
      <c r="A1" t="s">
        <v>70</v>
      </c>
    </row>
    <row r="2" ht="15">
      <c r="A2" t="s">
        <v>71</v>
      </c>
    </row>
    <row r="3" ht="15">
      <c r="A3" s="57">
        <v>41760</v>
      </c>
    </row>
    <row r="4" spans="1:14" ht="21">
      <c r="A4" s="101" t="s">
        <v>235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6" ht="15">
      <c r="A6" t="s">
        <v>73</v>
      </c>
    </row>
    <row r="7" ht="15">
      <c r="A7" t="s">
        <v>236</v>
      </c>
    </row>
    <row r="8" spans="1:14" ht="15.75" thickBot="1">
      <c r="A8" s="58"/>
      <c r="B8" s="58" t="s">
        <v>10</v>
      </c>
      <c r="C8" s="58" t="s">
        <v>75</v>
      </c>
      <c r="D8" s="58" t="s">
        <v>9</v>
      </c>
      <c r="E8" s="58" t="s">
        <v>13</v>
      </c>
      <c r="F8" s="58" t="s">
        <v>14</v>
      </c>
      <c r="G8" s="58" t="s">
        <v>76</v>
      </c>
      <c r="H8" s="58" t="s">
        <v>77</v>
      </c>
      <c r="I8" s="58" t="s">
        <v>78</v>
      </c>
      <c r="J8" s="58" t="s">
        <v>79</v>
      </c>
      <c r="K8" s="58" t="s">
        <v>80</v>
      </c>
      <c r="L8" s="58" t="s">
        <v>81</v>
      </c>
      <c r="M8" s="58" t="s">
        <v>82</v>
      </c>
      <c r="N8" s="58" t="s">
        <v>83</v>
      </c>
    </row>
    <row r="9" spans="1:14" ht="15">
      <c r="A9" s="59">
        <v>1</v>
      </c>
      <c r="B9" s="60">
        <v>110</v>
      </c>
      <c r="C9" s="60">
        <v>1</v>
      </c>
      <c r="D9" s="60">
        <v>7</v>
      </c>
      <c r="E9" s="61">
        <v>0.3333333333333333</v>
      </c>
      <c r="F9" s="61">
        <v>0.399212962962963</v>
      </c>
      <c r="G9" s="61">
        <v>0.4007986111111111</v>
      </c>
      <c r="H9" s="61">
        <v>0.0015856481481481479</v>
      </c>
      <c r="I9" s="60"/>
      <c r="J9" s="60" t="s">
        <v>237</v>
      </c>
      <c r="K9" s="60" t="s">
        <v>238</v>
      </c>
      <c r="L9" s="60" t="s">
        <v>238</v>
      </c>
      <c r="M9" s="61">
        <v>0.0015856481481481479</v>
      </c>
      <c r="N9" s="62">
        <v>0.0017824074074074072</v>
      </c>
    </row>
    <row r="10" spans="1:14" ht="15">
      <c r="A10" s="63" t="s">
        <v>239</v>
      </c>
      <c r="C10" s="58">
        <v>2</v>
      </c>
      <c r="D10" s="58">
        <v>1</v>
      </c>
      <c r="E10" s="64">
        <v>0.4285763888888889</v>
      </c>
      <c r="F10" s="64">
        <v>0.4802777777777778</v>
      </c>
      <c r="G10" s="64">
        <v>0.48299768518518515</v>
      </c>
      <c r="H10" s="64">
        <v>0.0027199074074074074</v>
      </c>
      <c r="I10" s="58"/>
      <c r="J10" s="58" t="s">
        <v>240</v>
      </c>
      <c r="K10" s="58" t="s">
        <v>241</v>
      </c>
      <c r="L10" s="58" t="s">
        <v>242</v>
      </c>
      <c r="M10" s="64">
        <v>0.0043055555555555555</v>
      </c>
      <c r="N10" s="65">
        <v>0</v>
      </c>
    </row>
    <row r="11" spans="1:14" ht="15">
      <c r="A11" s="63" t="s">
        <v>243</v>
      </c>
      <c r="C11" s="58">
        <v>3</v>
      </c>
      <c r="D11" s="58">
        <v>1</v>
      </c>
      <c r="E11" s="64">
        <v>0.510775462962963</v>
      </c>
      <c r="F11" s="64">
        <v>0.5571527777777777</v>
      </c>
      <c r="G11" s="64">
        <v>0.5617939814814815</v>
      </c>
      <c r="H11" s="64">
        <v>0.004641203703703704</v>
      </c>
      <c r="I11" s="58"/>
      <c r="J11" s="58" t="s">
        <v>244</v>
      </c>
      <c r="K11" s="58" t="s">
        <v>244</v>
      </c>
      <c r="L11" s="58" t="s">
        <v>245</v>
      </c>
      <c r="M11" s="58"/>
      <c r="N11" s="65">
        <v>0</v>
      </c>
    </row>
    <row r="12" spans="1:14" ht="15.75" thickBot="1">
      <c r="A12" s="67" t="s">
        <v>245</v>
      </c>
      <c r="B12" s="71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</row>
    <row r="13" ht="15.75" thickBot="1">
      <c r="A13" s="58"/>
    </row>
    <row r="14" spans="1:14" ht="15">
      <c r="A14" s="59">
        <v>2</v>
      </c>
      <c r="B14" s="60">
        <v>101</v>
      </c>
      <c r="C14" s="60">
        <v>1</v>
      </c>
      <c r="D14" s="60">
        <v>2</v>
      </c>
      <c r="E14" s="61">
        <v>0.3333333333333333</v>
      </c>
      <c r="F14" s="61">
        <v>0.3969560185185185</v>
      </c>
      <c r="G14" s="61">
        <v>0.39934027777777775</v>
      </c>
      <c r="H14" s="61">
        <v>0.002384259259259259</v>
      </c>
      <c r="I14" s="60"/>
      <c r="J14" s="60" t="s">
        <v>246</v>
      </c>
      <c r="K14" s="60" t="s">
        <v>247</v>
      </c>
      <c r="L14" s="60" t="s">
        <v>247</v>
      </c>
      <c r="M14" s="61">
        <v>0.002384259259259259</v>
      </c>
      <c r="N14" s="62">
        <v>0.00032407407407407406</v>
      </c>
    </row>
    <row r="15" spans="1:14" ht="15">
      <c r="A15" s="63" t="s">
        <v>248</v>
      </c>
      <c r="C15" s="58">
        <v>2</v>
      </c>
      <c r="D15" s="58">
        <v>3</v>
      </c>
      <c r="E15" s="64">
        <v>0.42711805555555554</v>
      </c>
      <c r="F15" s="64">
        <v>0.4825</v>
      </c>
      <c r="G15" s="64">
        <v>0.4849305555555556</v>
      </c>
      <c r="H15" s="64">
        <v>0.0024305555555555556</v>
      </c>
      <c r="I15" s="58"/>
      <c r="J15" s="58" t="s">
        <v>249</v>
      </c>
      <c r="K15" s="58" t="s">
        <v>106</v>
      </c>
      <c r="L15" s="58" t="s">
        <v>103</v>
      </c>
      <c r="M15" s="64">
        <v>0.004814814814814815</v>
      </c>
      <c r="N15" s="65">
        <v>0.0019328703703703704</v>
      </c>
    </row>
    <row r="16" spans="1:14" ht="15">
      <c r="A16" s="63" t="s">
        <v>250</v>
      </c>
      <c r="C16" s="58">
        <v>3</v>
      </c>
      <c r="D16" s="58">
        <v>2</v>
      </c>
      <c r="E16" s="64">
        <v>0.5127083333333333</v>
      </c>
      <c r="F16" s="64">
        <v>0.5575231481481482</v>
      </c>
      <c r="G16" s="64">
        <v>0.5662615740740741</v>
      </c>
      <c r="H16" s="64">
        <v>0.008738425925925926</v>
      </c>
      <c r="I16" s="58"/>
      <c r="J16" s="58" t="s">
        <v>251</v>
      </c>
      <c r="K16" s="58" t="s">
        <v>251</v>
      </c>
      <c r="L16" s="58" t="s">
        <v>252</v>
      </c>
      <c r="M16" s="58"/>
      <c r="N16" s="65">
        <v>0.00037037037037037035</v>
      </c>
    </row>
    <row r="17" spans="1:14" ht="15.75" thickBot="1">
      <c r="A17" s="67" t="s">
        <v>252</v>
      </c>
      <c r="B17" s="71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</row>
    <row r="18" ht="15.75" thickBot="1">
      <c r="A18" s="58"/>
    </row>
    <row r="19" spans="1:14" ht="15">
      <c r="A19" s="59">
        <v>3</v>
      </c>
      <c r="B19" s="60">
        <v>117</v>
      </c>
      <c r="C19" s="60">
        <v>1</v>
      </c>
      <c r="D19" s="60">
        <v>1</v>
      </c>
      <c r="E19" s="61">
        <v>0.3333333333333333</v>
      </c>
      <c r="F19" s="61">
        <v>0.39685185185185184</v>
      </c>
      <c r="G19" s="61">
        <v>0.3990162037037037</v>
      </c>
      <c r="H19" s="61">
        <v>0.0021643518518518518</v>
      </c>
      <c r="I19" s="60"/>
      <c r="J19" s="60" t="s">
        <v>253</v>
      </c>
      <c r="K19" s="60" t="s">
        <v>112</v>
      </c>
      <c r="L19" s="60" t="s">
        <v>112</v>
      </c>
      <c r="M19" s="61">
        <v>0.0021643518518518518</v>
      </c>
      <c r="N19" s="62">
        <v>0</v>
      </c>
    </row>
    <row r="20" spans="1:14" ht="15">
      <c r="A20" s="63" t="s">
        <v>254</v>
      </c>
      <c r="C20" s="58">
        <v>2</v>
      </c>
      <c r="D20" s="58">
        <v>2</v>
      </c>
      <c r="E20" s="64">
        <v>0.42679398148148145</v>
      </c>
      <c r="F20" s="64">
        <v>0.4824537037037037</v>
      </c>
      <c r="G20" s="64">
        <v>0.4847337962962963</v>
      </c>
      <c r="H20" s="64">
        <v>0.0022800925925925927</v>
      </c>
      <c r="I20" s="58"/>
      <c r="J20" s="58" t="s">
        <v>255</v>
      </c>
      <c r="K20" s="58" t="s">
        <v>256</v>
      </c>
      <c r="L20" s="58" t="s">
        <v>257</v>
      </c>
      <c r="M20" s="64">
        <v>0.0044444444444444444</v>
      </c>
      <c r="N20" s="65">
        <v>0.001736111111111111</v>
      </c>
    </row>
    <row r="21" spans="1:14" ht="15">
      <c r="A21" s="63" t="s">
        <v>258</v>
      </c>
      <c r="B21" s="70" t="s">
        <v>426</v>
      </c>
      <c r="C21" s="58">
        <v>3</v>
      </c>
      <c r="D21" s="58">
        <v>3</v>
      </c>
      <c r="E21" s="64">
        <v>0.5125115740740741</v>
      </c>
      <c r="F21" s="64">
        <v>0.5646875</v>
      </c>
      <c r="G21" s="64">
        <v>0.5706134259259259</v>
      </c>
      <c r="H21" s="64">
        <v>0.005925925925925926</v>
      </c>
      <c r="I21" s="58"/>
      <c r="J21" s="58" t="s">
        <v>259</v>
      </c>
      <c r="K21" s="58" t="s">
        <v>259</v>
      </c>
      <c r="L21" s="58" t="s">
        <v>260</v>
      </c>
      <c r="M21" s="58"/>
      <c r="N21" s="65">
        <v>0.007534722222222221</v>
      </c>
    </row>
    <row r="22" spans="1:14" ht="15.75" thickBot="1">
      <c r="A22" s="67" t="s">
        <v>260</v>
      </c>
      <c r="B22" s="71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</row>
    <row r="23" ht="15.75" thickBot="1">
      <c r="A23" s="58"/>
    </row>
    <row r="24" spans="1:14" ht="15">
      <c r="A24" s="59">
        <v>4</v>
      </c>
      <c r="B24" s="60">
        <v>114</v>
      </c>
      <c r="C24" s="60">
        <v>1</v>
      </c>
      <c r="D24" s="60">
        <v>4</v>
      </c>
      <c r="E24" s="61">
        <v>0.3333333333333333</v>
      </c>
      <c r="F24" s="61">
        <v>0.3980208333333333</v>
      </c>
      <c r="G24" s="61">
        <v>0.40019675925925924</v>
      </c>
      <c r="H24" s="61">
        <v>0.0021759259259259258</v>
      </c>
      <c r="I24" s="60"/>
      <c r="J24" s="60" t="s">
        <v>261</v>
      </c>
      <c r="K24" s="60" t="s">
        <v>262</v>
      </c>
      <c r="L24" s="60" t="s">
        <v>262</v>
      </c>
      <c r="M24" s="61">
        <v>0.0021759259259259258</v>
      </c>
      <c r="N24" s="62">
        <v>0.0011805555555555556</v>
      </c>
    </row>
    <row r="25" spans="1:14" ht="15">
      <c r="A25" s="63" t="s">
        <v>263</v>
      </c>
      <c r="C25" s="58">
        <v>2</v>
      </c>
      <c r="D25" s="58">
        <v>6</v>
      </c>
      <c r="E25" s="64">
        <v>0.4279745370370371</v>
      </c>
      <c r="F25" s="64">
        <v>0.48887731481481483</v>
      </c>
      <c r="G25" s="64">
        <v>0.49167824074074074</v>
      </c>
      <c r="H25" s="64">
        <v>0.002800925925925926</v>
      </c>
      <c r="I25" s="58"/>
      <c r="J25" s="58" t="s">
        <v>264</v>
      </c>
      <c r="K25" s="58" t="s">
        <v>265</v>
      </c>
      <c r="L25" s="58" t="s">
        <v>266</v>
      </c>
      <c r="M25" s="64">
        <v>0.004976851851851852</v>
      </c>
      <c r="N25" s="65">
        <v>0.008680555555555556</v>
      </c>
    </row>
    <row r="26" spans="1:14" ht="15">
      <c r="A26" s="63" t="s">
        <v>267</v>
      </c>
      <c r="C26" s="58">
        <v>3</v>
      </c>
      <c r="D26" s="58">
        <v>4</v>
      </c>
      <c r="E26" s="64">
        <v>0.5194560185185185</v>
      </c>
      <c r="F26" s="64">
        <v>0.5736111111111112</v>
      </c>
      <c r="G26" s="64">
        <v>0.5770717592592592</v>
      </c>
      <c r="H26" s="64">
        <v>0.0034606481481481485</v>
      </c>
      <c r="I26" s="58"/>
      <c r="J26" s="58" t="s">
        <v>264</v>
      </c>
      <c r="K26" s="58" t="s">
        <v>264</v>
      </c>
      <c r="L26" s="58" t="s">
        <v>268</v>
      </c>
      <c r="M26" s="58"/>
      <c r="N26" s="65">
        <v>0.016458333333333332</v>
      </c>
    </row>
    <row r="27" spans="1:14" ht="15.75" thickBot="1">
      <c r="A27" s="67" t="s">
        <v>268</v>
      </c>
      <c r="B27" s="71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ht="15.75" thickBot="1">
      <c r="A28" s="58"/>
    </row>
    <row r="29" spans="1:14" ht="15">
      <c r="A29" s="59">
        <v>5</v>
      </c>
      <c r="B29" s="60">
        <v>111</v>
      </c>
      <c r="C29" s="60">
        <v>1</v>
      </c>
      <c r="D29" s="60">
        <v>9</v>
      </c>
      <c r="E29" s="61">
        <v>0.3333333333333333</v>
      </c>
      <c r="F29" s="61">
        <v>0.3987847222222222</v>
      </c>
      <c r="G29" s="61">
        <v>0.4032523148148148</v>
      </c>
      <c r="H29" s="61">
        <v>0.004467592592592593</v>
      </c>
      <c r="I29" s="60"/>
      <c r="J29" s="60" t="s">
        <v>269</v>
      </c>
      <c r="K29" s="60" t="s">
        <v>270</v>
      </c>
      <c r="L29" s="60" t="s">
        <v>270</v>
      </c>
      <c r="M29" s="61">
        <v>0.004467592592592593</v>
      </c>
      <c r="N29" s="62">
        <v>0.004236111111111111</v>
      </c>
    </row>
    <row r="30" spans="1:14" ht="15">
      <c r="A30" s="63" t="s">
        <v>271</v>
      </c>
      <c r="C30" s="58">
        <v>2</v>
      </c>
      <c r="D30" s="58">
        <v>9</v>
      </c>
      <c r="E30" s="64">
        <v>0.43103009259259256</v>
      </c>
      <c r="F30" s="64">
        <v>0.4976388888888889</v>
      </c>
      <c r="G30" s="64">
        <v>0.5006712962962964</v>
      </c>
      <c r="H30" s="64">
        <v>0.0030324074074074073</v>
      </c>
      <c r="I30" s="58"/>
      <c r="J30" s="58" t="s">
        <v>272</v>
      </c>
      <c r="K30" s="58" t="s">
        <v>273</v>
      </c>
      <c r="L30" s="58" t="s">
        <v>274</v>
      </c>
      <c r="M30" s="64">
        <v>0.007500000000000001</v>
      </c>
      <c r="N30" s="65">
        <v>0.01767361111111111</v>
      </c>
    </row>
    <row r="31" spans="1:14" ht="15">
      <c r="A31" s="63" t="s">
        <v>275</v>
      </c>
      <c r="C31" s="58">
        <v>3</v>
      </c>
      <c r="D31" s="58">
        <v>5</v>
      </c>
      <c r="E31" s="64">
        <v>0.528449074074074</v>
      </c>
      <c r="F31" s="64">
        <v>0.5899768518518519</v>
      </c>
      <c r="G31" s="64">
        <v>0.6003587962962963</v>
      </c>
      <c r="H31" s="64">
        <v>0.010381944444444444</v>
      </c>
      <c r="I31" s="58"/>
      <c r="J31" s="58" t="s">
        <v>276</v>
      </c>
      <c r="K31" s="58" t="s">
        <v>276</v>
      </c>
      <c r="L31" s="58" t="s">
        <v>277</v>
      </c>
      <c r="M31" s="58"/>
      <c r="N31" s="65">
        <v>0.032824074074074075</v>
      </c>
    </row>
    <row r="32" spans="1:14" ht="15.75" thickBot="1">
      <c r="A32" s="67" t="s">
        <v>277</v>
      </c>
      <c r="B32" s="7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9"/>
    </row>
    <row r="33" ht="15.75" thickBot="1">
      <c r="A33" s="58"/>
    </row>
    <row r="34" spans="1:14" ht="15">
      <c r="A34" s="59">
        <v>6</v>
      </c>
      <c r="B34" s="60">
        <v>116</v>
      </c>
      <c r="C34" s="60">
        <v>1</v>
      </c>
      <c r="D34" s="60">
        <v>10</v>
      </c>
      <c r="E34" s="61">
        <v>0.3333333333333333</v>
      </c>
      <c r="F34" s="61">
        <v>0.4001736111111111</v>
      </c>
      <c r="G34" s="61">
        <v>0.40346064814814814</v>
      </c>
      <c r="H34" s="61">
        <v>0.0032870370370370367</v>
      </c>
      <c r="I34" s="60"/>
      <c r="J34" s="60" t="s">
        <v>278</v>
      </c>
      <c r="K34" s="60" t="s">
        <v>279</v>
      </c>
      <c r="L34" s="60" t="s">
        <v>279</v>
      </c>
      <c r="M34" s="61">
        <v>0.0032870370370370367</v>
      </c>
      <c r="N34" s="62">
        <v>0.0044444444444444444</v>
      </c>
    </row>
    <row r="35" spans="1:14" ht="15">
      <c r="A35" s="63" t="s">
        <v>280</v>
      </c>
      <c r="C35" s="58">
        <v>2</v>
      </c>
      <c r="D35" s="58">
        <v>8</v>
      </c>
      <c r="E35" s="64">
        <v>0.43123842592592593</v>
      </c>
      <c r="F35" s="64">
        <v>0.4978240740740741</v>
      </c>
      <c r="G35" s="64">
        <v>0.5001273148148148</v>
      </c>
      <c r="H35" s="64">
        <v>0.0023032407407407407</v>
      </c>
      <c r="I35" s="58"/>
      <c r="J35" s="58" t="s">
        <v>281</v>
      </c>
      <c r="K35" s="58" t="s">
        <v>282</v>
      </c>
      <c r="L35" s="58" t="s">
        <v>283</v>
      </c>
      <c r="M35" s="64">
        <v>0.005590277777777778</v>
      </c>
      <c r="N35" s="65">
        <v>0.01712962962962963</v>
      </c>
    </row>
    <row r="36" spans="1:14" ht="15">
      <c r="A36" s="63" t="s">
        <v>284</v>
      </c>
      <c r="B36" s="70" t="s">
        <v>426</v>
      </c>
      <c r="C36" s="58">
        <v>3</v>
      </c>
      <c r="D36" s="58">
        <v>6</v>
      </c>
      <c r="E36" s="64">
        <v>0.5279050925925927</v>
      </c>
      <c r="F36" s="64">
        <v>0.5904282407407407</v>
      </c>
      <c r="G36" s="64">
        <v>0.5944675925925926</v>
      </c>
      <c r="H36" s="64">
        <v>0.004039351851851852</v>
      </c>
      <c r="I36" s="58"/>
      <c r="J36" s="58" t="s">
        <v>285</v>
      </c>
      <c r="K36" s="58" t="s">
        <v>285</v>
      </c>
      <c r="L36" s="58" t="s">
        <v>286</v>
      </c>
      <c r="M36" s="58"/>
      <c r="N36" s="65">
        <v>0.03327546296296296</v>
      </c>
    </row>
    <row r="37" spans="1:14" ht="15.75" thickBot="1">
      <c r="A37" s="67" t="s">
        <v>286</v>
      </c>
      <c r="B37" s="71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9"/>
    </row>
    <row r="38" ht="15.75" thickBot="1">
      <c r="A38" s="58"/>
    </row>
    <row r="39" spans="1:14" ht="15">
      <c r="A39" s="59">
        <v>7</v>
      </c>
      <c r="B39" s="60">
        <v>103</v>
      </c>
      <c r="C39" s="60">
        <v>1</v>
      </c>
      <c r="D39" s="60">
        <v>14</v>
      </c>
      <c r="E39" s="61">
        <v>0.3333333333333333</v>
      </c>
      <c r="F39" s="61">
        <v>0.4043981481481482</v>
      </c>
      <c r="G39" s="61">
        <v>0.40592592592592597</v>
      </c>
      <c r="H39" s="61">
        <v>0.0015277777777777779</v>
      </c>
      <c r="I39" s="60"/>
      <c r="J39" s="60">
        <v>17</v>
      </c>
      <c r="K39" s="60" t="s">
        <v>212</v>
      </c>
      <c r="L39" s="60" t="s">
        <v>212</v>
      </c>
      <c r="M39" s="61">
        <v>0.0015277777777777779</v>
      </c>
      <c r="N39" s="62">
        <v>0.0069097222222222225</v>
      </c>
    </row>
    <row r="40" spans="1:14" ht="15">
      <c r="A40" s="63" t="s">
        <v>287</v>
      </c>
      <c r="C40" s="58">
        <v>2</v>
      </c>
      <c r="D40" s="58">
        <v>11</v>
      </c>
      <c r="E40" s="64">
        <v>0.4337037037037037</v>
      </c>
      <c r="F40" s="64">
        <v>0.5063078703703704</v>
      </c>
      <c r="G40" s="64">
        <v>0.5076388888888889</v>
      </c>
      <c r="H40" s="64">
        <v>0.0013310185185185185</v>
      </c>
      <c r="I40" s="58"/>
      <c r="J40" s="58" t="s">
        <v>230</v>
      </c>
      <c r="K40" s="58" t="s">
        <v>288</v>
      </c>
      <c r="L40" s="58" t="s">
        <v>289</v>
      </c>
      <c r="M40" s="64">
        <v>0.0028587962962962963</v>
      </c>
      <c r="N40" s="65">
        <v>0.024641203703703703</v>
      </c>
    </row>
    <row r="41" spans="1:14" ht="15">
      <c r="A41" s="63" t="s">
        <v>290</v>
      </c>
      <c r="C41" s="58">
        <v>3</v>
      </c>
      <c r="D41" s="58">
        <v>7</v>
      </c>
      <c r="E41" s="64">
        <v>0.5354166666666667</v>
      </c>
      <c r="F41" s="64">
        <v>0.5971180555555555</v>
      </c>
      <c r="G41" s="64">
        <v>0.599837962962963</v>
      </c>
      <c r="H41" s="64">
        <v>0.0027199074074074074</v>
      </c>
      <c r="I41" s="58"/>
      <c r="J41" s="58" t="s">
        <v>291</v>
      </c>
      <c r="K41" s="58" t="s">
        <v>291</v>
      </c>
      <c r="L41" s="58" t="s">
        <v>292</v>
      </c>
      <c r="M41" s="58"/>
      <c r="N41" s="65">
        <v>0.03996527777777777</v>
      </c>
    </row>
    <row r="42" spans="1:14" ht="15.75" thickBot="1">
      <c r="A42" s="67" t="s">
        <v>292</v>
      </c>
      <c r="B42" s="71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</row>
    <row r="43" ht="15.75" thickBot="1">
      <c r="A43" s="58"/>
    </row>
    <row r="44" spans="1:14" ht="15">
      <c r="A44" s="59">
        <v>8</v>
      </c>
      <c r="B44" s="60">
        <v>121</v>
      </c>
      <c r="C44" s="60">
        <v>1</v>
      </c>
      <c r="D44" s="60">
        <v>6</v>
      </c>
      <c r="E44" s="61">
        <v>0.3333333333333333</v>
      </c>
      <c r="F44" s="61">
        <v>0.39677083333333335</v>
      </c>
      <c r="G44" s="61">
        <v>0.4004861111111111</v>
      </c>
      <c r="H44" s="61">
        <v>0.0037152777777777774</v>
      </c>
      <c r="I44" s="60"/>
      <c r="J44" s="60" t="s">
        <v>293</v>
      </c>
      <c r="K44" s="60" t="s">
        <v>294</v>
      </c>
      <c r="L44" s="60" t="s">
        <v>294</v>
      </c>
      <c r="M44" s="61">
        <v>0.0037152777777777774</v>
      </c>
      <c r="N44" s="62">
        <v>0.0014699074074074074</v>
      </c>
    </row>
    <row r="45" spans="1:14" ht="15">
      <c r="A45" s="63" t="s">
        <v>295</v>
      </c>
      <c r="C45" s="58">
        <v>2</v>
      </c>
      <c r="D45" s="58">
        <v>10</v>
      </c>
      <c r="E45" s="64">
        <v>0.42826388888888883</v>
      </c>
      <c r="F45" s="64">
        <v>0.49722222222222223</v>
      </c>
      <c r="G45" s="64">
        <v>0.5016666666666666</v>
      </c>
      <c r="H45" s="64">
        <v>0.0044444444444444444</v>
      </c>
      <c r="I45" s="58"/>
      <c r="J45" s="58" t="s">
        <v>296</v>
      </c>
      <c r="K45" s="58" t="s">
        <v>297</v>
      </c>
      <c r="L45" s="58" t="s">
        <v>221</v>
      </c>
      <c r="M45" s="64">
        <v>0.008159722222222223</v>
      </c>
      <c r="N45" s="65">
        <v>0.01866898148148148</v>
      </c>
    </row>
    <row r="46" spans="1:14" ht="15">
      <c r="A46" s="63" t="s">
        <v>298</v>
      </c>
      <c r="B46" s="70" t="s">
        <v>426</v>
      </c>
      <c r="C46" s="58">
        <v>3</v>
      </c>
      <c r="D46" s="58">
        <v>8</v>
      </c>
      <c r="E46" s="64">
        <v>0.5294444444444445</v>
      </c>
      <c r="F46" s="64">
        <v>0.5986689814814815</v>
      </c>
      <c r="G46" s="64">
        <v>0.6045717592592593</v>
      </c>
      <c r="H46" s="64">
        <v>0.005902777777777778</v>
      </c>
      <c r="I46" s="58"/>
      <c r="J46" s="58" t="s">
        <v>299</v>
      </c>
      <c r="K46" s="58" t="s">
        <v>299</v>
      </c>
      <c r="L46" s="58" t="s">
        <v>300</v>
      </c>
      <c r="M46" s="58"/>
      <c r="N46" s="65">
        <v>0.0415162037037037</v>
      </c>
    </row>
    <row r="47" spans="1:14" ht="15.75" thickBot="1">
      <c r="A47" s="67" t="s">
        <v>300</v>
      </c>
      <c r="B47" s="71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9"/>
    </row>
    <row r="48" ht="15.75" thickBot="1">
      <c r="A48" s="58"/>
    </row>
    <row r="49" spans="1:14" ht="15">
      <c r="A49" s="59">
        <v>9</v>
      </c>
      <c r="B49" s="60">
        <v>122</v>
      </c>
      <c r="C49" s="60">
        <v>1</v>
      </c>
      <c r="D49" s="60">
        <v>12</v>
      </c>
      <c r="E49" s="61">
        <v>0.3333333333333333</v>
      </c>
      <c r="F49" s="61">
        <v>0.4020138888888889</v>
      </c>
      <c r="G49" s="61">
        <v>0.40480324074074076</v>
      </c>
      <c r="H49" s="61">
        <v>0.002789351851851852</v>
      </c>
      <c r="I49" s="60"/>
      <c r="J49" s="60" t="s">
        <v>301</v>
      </c>
      <c r="K49" s="60" t="s">
        <v>302</v>
      </c>
      <c r="L49" s="60" t="s">
        <v>302</v>
      </c>
      <c r="M49" s="61">
        <v>0.002789351851851852</v>
      </c>
      <c r="N49" s="62">
        <v>0.005787037037037038</v>
      </c>
    </row>
    <row r="50" spans="1:14" ht="15">
      <c r="A50" s="63" t="s">
        <v>303</v>
      </c>
      <c r="C50" s="58">
        <v>2</v>
      </c>
      <c r="D50" s="58">
        <v>12</v>
      </c>
      <c r="E50" s="64">
        <v>0.43258101851851855</v>
      </c>
      <c r="F50" s="64">
        <v>0.5051273148148149</v>
      </c>
      <c r="G50" s="64">
        <v>0.5078356481481482</v>
      </c>
      <c r="H50" s="64">
        <v>0.0027083333333333334</v>
      </c>
      <c r="I50" s="58"/>
      <c r="J50" s="58" t="s">
        <v>304</v>
      </c>
      <c r="K50" s="58" t="s">
        <v>305</v>
      </c>
      <c r="L50" s="58" t="s">
        <v>306</v>
      </c>
      <c r="M50" s="64">
        <v>0.005497685185185185</v>
      </c>
      <c r="N50" s="65">
        <v>0.024837962962962964</v>
      </c>
    </row>
    <row r="51" spans="1:14" ht="15">
      <c r="A51" s="63" t="s">
        <v>307</v>
      </c>
      <c r="C51" s="58">
        <v>3</v>
      </c>
      <c r="D51" s="58">
        <v>9</v>
      </c>
      <c r="E51" s="64">
        <v>0.5356134259259259</v>
      </c>
      <c r="F51" s="64">
        <v>0.5994212962962963</v>
      </c>
      <c r="G51" s="64">
        <v>0.6072106481481482</v>
      </c>
      <c r="H51" s="64">
        <v>0.007789351851851852</v>
      </c>
      <c r="I51" s="58"/>
      <c r="J51" s="58" t="s">
        <v>308</v>
      </c>
      <c r="K51" s="58" t="s">
        <v>308</v>
      </c>
      <c r="L51" s="58" t="s">
        <v>309</v>
      </c>
      <c r="M51" s="58"/>
      <c r="N51" s="65">
        <v>0.04226851851851852</v>
      </c>
    </row>
    <row r="52" spans="1:14" ht="15.75" thickBot="1">
      <c r="A52" s="67" t="s">
        <v>309</v>
      </c>
      <c r="B52" s="71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9"/>
    </row>
    <row r="53" ht="15.75" thickBot="1">
      <c r="A53" s="58"/>
    </row>
    <row r="54" spans="1:14" ht="15">
      <c r="A54" s="59">
        <v>10</v>
      </c>
      <c r="B54" s="60">
        <v>115</v>
      </c>
      <c r="C54" s="60">
        <v>1</v>
      </c>
      <c r="D54" s="60">
        <v>17</v>
      </c>
      <c r="E54" s="61">
        <v>0.3333333333333333</v>
      </c>
      <c r="F54" s="61">
        <v>0.41280092592592593</v>
      </c>
      <c r="G54" s="61">
        <v>0.4153125</v>
      </c>
      <c r="H54" s="61">
        <v>0.002511574074074074</v>
      </c>
      <c r="I54" s="60"/>
      <c r="J54" s="60" t="s">
        <v>310</v>
      </c>
      <c r="K54" s="60" t="s">
        <v>311</v>
      </c>
      <c r="L54" s="60" t="s">
        <v>311</v>
      </c>
      <c r="M54" s="61">
        <v>0.002511574074074074</v>
      </c>
      <c r="N54" s="62">
        <v>0.016296296296296295</v>
      </c>
    </row>
    <row r="55" spans="1:14" ht="15">
      <c r="A55" s="63" t="s">
        <v>312</v>
      </c>
      <c r="C55" s="58">
        <v>2</v>
      </c>
      <c r="D55" s="58">
        <v>16</v>
      </c>
      <c r="E55" s="64">
        <v>0.4430902777777778</v>
      </c>
      <c r="F55" s="64">
        <v>0.5181597222222222</v>
      </c>
      <c r="G55" s="64">
        <v>0.5216203703703703</v>
      </c>
      <c r="H55" s="64">
        <v>0.0034606481481481485</v>
      </c>
      <c r="I55" s="58"/>
      <c r="J55" s="58" t="s">
        <v>313</v>
      </c>
      <c r="K55" s="58" t="s">
        <v>314</v>
      </c>
      <c r="L55" s="58" t="s">
        <v>315</v>
      </c>
      <c r="M55" s="64">
        <v>0.0059722222222222225</v>
      </c>
      <c r="N55" s="65">
        <v>0.038622685185185184</v>
      </c>
    </row>
    <row r="56" spans="1:14" ht="15">
      <c r="A56" s="63" t="s">
        <v>316</v>
      </c>
      <c r="C56" s="58">
        <v>3</v>
      </c>
      <c r="D56" s="58">
        <v>10</v>
      </c>
      <c r="E56" s="64">
        <v>0.5493981481481481</v>
      </c>
      <c r="F56" s="64">
        <v>0.6005902777777777</v>
      </c>
      <c r="G56" s="64">
        <v>0.6075115740740741</v>
      </c>
      <c r="H56" s="64">
        <v>0.006921296296296297</v>
      </c>
      <c r="I56" s="58"/>
      <c r="J56" s="58" t="s">
        <v>317</v>
      </c>
      <c r="K56" s="58" t="s">
        <v>317</v>
      </c>
      <c r="L56" s="58" t="s">
        <v>318</v>
      </c>
      <c r="M56" s="58"/>
      <c r="N56" s="65">
        <v>0.0434375</v>
      </c>
    </row>
    <row r="57" spans="1:14" ht="15.75" thickBot="1">
      <c r="A57" s="67" t="s">
        <v>318</v>
      </c>
      <c r="B57" s="71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9"/>
    </row>
    <row r="58" ht="15.75" thickBot="1">
      <c r="A58" s="58"/>
    </row>
    <row r="59" spans="1:14" ht="15">
      <c r="A59" s="59">
        <v>11</v>
      </c>
      <c r="B59" s="60">
        <v>109</v>
      </c>
      <c r="C59" s="60">
        <v>1</v>
      </c>
      <c r="D59" s="60">
        <v>13</v>
      </c>
      <c r="E59" s="61">
        <v>0.3333333333333333</v>
      </c>
      <c r="F59" s="61">
        <v>0.4016203703703704</v>
      </c>
      <c r="G59" s="61">
        <v>0.40540509259259255</v>
      </c>
      <c r="H59" s="61">
        <v>0.0037847222222222223</v>
      </c>
      <c r="I59" s="60"/>
      <c r="J59" s="60" t="s">
        <v>319</v>
      </c>
      <c r="K59" s="60" t="s">
        <v>320</v>
      </c>
      <c r="L59" s="60" t="s">
        <v>320</v>
      </c>
      <c r="M59" s="61">
        <v>0.0037847222222222223</v>
      </c>
      <c r="N59" s="62">
        <v>0.006388888888888888</v>
      </c>
    </row>
    <row r="60" spans="1:14" ht="15">
      <c r="A60" s="63" t="s">
        <v>321</v>
      </c>
      <c r="C60" s="58">
        <v>2</v>
      </c>
      <c r="D60" s="58">
        <v>13</v>
      </c>
      <c r="E60" s="64">
        <v>0.4331828703703704</v>
      </c>
      <c r="F60" s="64">
        <v>0.5050925925925925</v>
      </c>
      <c r="G60" s="64">
        <v>0.5087037037037038</v>
      </c>
      <c r="H60" s="64">
        <v>0.0036111111111111114</v>
      </c>
      <c r="I60" s="58"/>
      <c r="J60" s="58" t="s">
        <v>322</v>
      </c>
      <c r="K60" s="58" t="s">
        <v>323</v>
      </c>
      <c r="L60" s="58" t="s">
        <v>324</v>
      </c>
      <c r="M60" s="64">
        <v>0.007395833333333334</v>
      </c>
      <c r="N60" s="65">
        <v>0.025706018518518517</v>
      </c>
    </row>
    <row r="61" spans="1:14" ht="15">
      <c r="A61" s="63" t="s">
        <v>325</v>
      </c>
      <c r="B61" s="70" t="s">
        <v>426</v>
      </c>
      <c r="C61" s="58">
        <v>3</v>
      </c>
      <c r="D61" s="58">
        <v>11</v>
      </c>
      <c r="E61" s="64">
        <v>0.5364814814814814</v>
      </c>
      <c r="F61" s="64">
        <v>0.6025115740740741</v>
      </c>
      <c r="G61" s="64">
        <v>0.609826388888889</v>
      </c>
      <c r="H61" s="64">
        <v>0.007314814814814815</v>
      </c>
      <c r="I61" s="58"/>
      <c r="J61" s="58" t="s">
        <v>326</v>
      </c>
      <c r="K61" s="58" t="s">
        <v>326</v>
      </c>
      <c r="L61" s="58" t="s">
        <v>327</v>
      </c>
      <c r="M61" s="58"/>
      <c r="N61" s="65">
        <v>0.0453587962962963</v>
      </c>
    </row>
    <row r="62" spans="1:14" ht="15.75" thickBot="1">
      <c r="A62" s="67" t="s">
        <v>327</v>
      </c>
      <c r="B62" s="71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9"/>
    </row>
    <row r="63" ht="15.75" thickBot="1">
      <c r="A63" s="58"/>
    </row>
    <row r="64" spans="1:14" ht="15">
      <c r="A64" s="59">
        <v>12</v>
      </c>
      <c r="B64" s="60">
        <v>120</v>
      </c>
      <c r="C64" s="60">
        <v>1</v>
      </c>
      <c r="D64" s="60">
        <v>18</v>
      </c>
      <c r="E64" s="61">
        <v>0.3333333333333333</v>
      </c>
      <c r="F64" s="61">
        <v>0.4199537037037037</v>
      </c>
      <c r="G64" s="61">
        <v>0.4235069444444444</v>
      </c>
      <c r="H64" s="61">
        <v>0.0035532407407407405</v>
      </c>
      <c r="I64" s="60"/>
      <c r="J64" s="60" t="s">
        <v>328</v>
      </c>
      <c r="K64" s="60" t="s">
        <v>189</v>
      </c>
      <c r="L64" s="60" t="s">
        <v>189</v>
      </c>
      <c r="M64" s="61">
        <v>0.0035532407407407405</v>
      </c>
      <c r="N64" s="62">
        <v>0.02449074074074074</v>
      </c>
    </row>
    <row r="65" spans="1:14" ht="15">
      <c r="A65" s="63" t="s">
        <v>329</v>
      </c>
      <c r="C65" s="58">
        <v>2</v>
      </c>
      <c r="D65" s="58">
        <v>17</v>
      </c>
      <c r="E65" s="64">
        <v>0.4512847222222222</v>
      </c>
      <c r="F65" s="64">
        <v>0.5243981481481481</v>
      </c>
      <c r="G65" s="64">
        <v>0.5268055555555555</v>
      </c>
      <c r="H65" s="64">
        <v>0.0024074074074074076</v>
      </c>
      <c r="I65" s="58"/>
      <c r="J65" s="58" t="s">
        <v>330</v>
      </c>
      <c r="K65" s="58" t="s">
        <v>323</v>
      </c>
      <c r="L65" s="58" t="s">
        <v>331</v>
      </c>
      <c r="M65" s="64">
        <v>0.005960648148148149</v>
      </c>
      <c r="N65" s="65">
        <v>0.04380787037037037</v>
      </c>
    </row>
    <row r="66" spans="1:14" ht="15">
      <c r="A66" s="63" t="s">
        <v>332</v>
      </c>
      <c r="B66" s="70" t="s">
        <v>426</v>
      </c>
      <c r="C66" s="58">
        <v>3</v>
      </c>
      <c r="D66" s="58">
        <v>12</v>
      </c>
      <c r="E66" s="64">
        <v>0.5545833333333333</v>
      </c>
      <c r="F66" s="64">
        <v>0.6079282407407408</v>
      </c>
      <c r="G66" s="64">
        <v>0.6129861111111111</v>
      </c>
      <c r="H66" s="64">
        <v>0.0050578703703703706</v>
      </c>
      <c r="I66" s="58"/>
      <c r="J66" s="58" t="s">
        <v>170</v>
      </c>
      <c r="K66" s="58" t="s">
        <v>170</v>
      </c>
      <c r="L66" s="58" t="s">
        <v>288</v>
      </c>
      <c r="M66" s="58"/>
      <c r="N66" s="65">
        <v>0.05077546296296296</v>
      </c>
    </row>
    <row r="67" spans="1:14" ht="15.75" thickBot="1">
      <c r="A67" s="67" t="s">
        <v>288</v>
      </c>
      <c r="B67" s="71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9"/>
    </row>
    <row r="68" ht="15.75" thickBot="1">
      <c r="A68" s="58"/>
    </row>
    <row r="69" spans="1:14" ht="15">
      <c r="A69" s="59">
        <v>13</v>
      </c>
      <c r="B69" s="60">
        <v>106</v>
      </c>
      <c r="C69" s="60">
        <v>1</v>
      </c>
      <c r="D69" s="60">
        <v>8</v>
      </c>
      <c r="E69" s="61">
        <v>0.3333333333333333</v>
      </c>
      <c r="F69" s="61">
        <v>0.3988773148148148</v>
      </c>
      <c r="G69" s="61">
        <v>0.40185185185185185</v>
      </c>
      <c r="H69" s="61">
        <v>0.0029745370370370373</v>
      </c>
      <c r="I69" s="60"/>
      <c r="J69" s="60" t="s">
        <v>333</v>
      </c>
      <c r="K69" s="60" t="s">
        <v>334</v>
      </c>
      <c r="L69" s="60" t="s">
        <v>334</v>
      </c>
      <c r="M69" s="61">
        <v>0.0029745370370370373</v>
      </c>
      <c r="N69" s="62">
        <v>0.002835648148148148</v>
      </c>
    </row>
    <row r="70" spans="1:14" ht="15">
      <c r="A70" s="63" t="s">
        <v>335</v>
      </c>
      <c r="C70" s="58">
        <v>2</v>
      </c>
      <c r="D70" s="58">
        <v>7</v>
      </c>
      <c r="E70" s="64">
        <v>0.42962962962962964</v>
      </c>
      <c r="F70" s="64">
        <v>0.4944560185185185</v>
      </c>
      <c r="G70" s="64">
        <v>0.4973726851851852</v>
      </c>
      <c r="H70" s="64">
        <v>0.002916666666666667</v>
      </c>
      <c r="I70" s="58"/>
      <c r="J70" s="58" t="s">
        <v>336</v>
      </c>
      <c r="K70" s="58" t="s">
        <v>337</v>
      </c>
      <c r="L70" s="58" t="s">
        <v>338</v>
      </c>
      <c r="M70" s="64">
        <v>0.005891203703703703</v>
      </c>
      <c r="N70" s="65">
        <v>0.014374999999999999</v>
      </c>
    </row>
    <row r="71" spans="1:14" ht="15">
      <c r="A71" s="63" t="s">
        <v>339</v>
      </c>
      <c r="B71" s="70" t="s">
        <v>426</v>
      </c>
      <c r="C71" s="58">
        <v>3</v>
      </c>
      <c r="D71" s="58">
        <v>13</v>
      </c>
      <c r="E71" s="64">
        <v>0.525150462962963</v>
      </c>
      <c r="F71" s="64">
        <v>0.6172685185185185</v>
      </c>
      <c r="G71" s="64">
        <v>0.632962962962963</v>
      </c>
      <c r="H71" s="64">
        <v>0.015694444444444445</v>
      </c>
      <c r="I71" s="58"/>
      <c r="J71" s="58" t="s">
        <v>340</v>
      </c>
      <c r="K71" s="58" t="s">
        <v>340</v>
      </c>
      <c r="L71" s="58" t="s">
        <v>341</v>
      </c>
      <c r="M71" s="58"/>
      <c r="N71" s="65">
        <v>0.06011574074074074</v>
      </c>
    </row>
    <row r="72" spans="1:14" ht="15.75" thickBot="1">
      <c r="A72" s="67" t="s">
        <v>341</v>
      </c>
      <c r="B72" s="71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9"/>
    </row>
    <row r="73" ht="15.75" thickBot="1">
      <c r="A73" s="58"/>
    </row>
    <row r="74" spans="1:14" ht="15">
      <c r="A74" s="59" t="s">
        <v>200</v>
      </c>
      <c r="B74" s="60">
        <v>112</v>
      </c>
      <c r="C74" s="60">
        <v>1</v>
      </c>
      <c r="D74" s="60">
        <v>3</v>
      </c>
      <c r="E74" s="61">
        <v>0.3333333333333333</v>
      </c>
      <c r="F74" s="61">
        <v>0.3976388888888889</v>
      </c>
      <c r="G74" s="61">
        <v>0.40010416666666665</v>
      </c>
      <c r="H74" s="61">
        <v>0.0024652777777777776</v>
      </c>
      <c r="I74" s="60"/>
      <c r="J74" s="60" t="s">
        <v>342</v>
      </c>
      <c r="K74" s="60" t="s">
        <v>343</v>
      </c>
      <c r="L74" s="60" t="s">
        <v>343</v>
      </c>
      <c r="M74" s="61">
        <v>0.0024652777777777776</v>
      </c>
      <c r="N74" s="62">
        <v>0.0010879629629629629</v>
      </c>
    </row>
    <row r="75" spans="1:14" ht="15">
      <c r="A75" s="63" t="s">
        <v>344</v>
      </c>
      <c r="C75" s="58">
        <v>2</v>
      </c>
      <c r="D75" s="58">
        <v>4</v>
      </c>
      <c r="E75" s="64">
        <v>0.42788194444444444</v>
      </c>
      <c r="F75" s="64">
        <v>0.48802083333333335</v>
      </c>
      <c r="G75" s="64">
        <v>0.4912384259259259</v>
      </c>
      <c r="H75" s="64">
        <v>0.0032175925925925926</v>
      </c>
      <c r="I75" s="58"/>
      <c r="J75" s="58" t="s">
        <v>345</v>
      </c>
      <c r="K75" s="58" t="s">
        <v>346</v>
      </c>
      <c r="L75" s="58" t="s">
        <v>347</v>
      </c>
      <c r="M75" s="64">
        <v>0.00568287037037037</v>
      </c>
      <c r="N75" s="65">
        <v>0.008240740740740741</v>
      </c>
    </row>
    <row r="76" spans="1:14" ht="15">
      <c r="A76" s="63" t="s">
        <v>348</v>
      </c>
      <c r="C76" s="58">
        <v>3</v>
      </c>
      <c r="D76" s="58" t="s">
        <v>54</v>
      </c>
      <c r="E76" s="64">
        <v>0.5190162037037037</v>
      </c>
      <c r="F76" s="64">
        <v>0.5886921296296296</v>
      </c>
      <c r="G76" s="64">
        <v>0.5967708333333334</v>
      </c>
      <c r="H76" s="64">
        <v>0.008078703703703704</v>
      </c>
      <c r="I76" s="58"/>
      <c r="J76" s="58" t="s">
        <v>349</v>
      </c>
      <c r="K76" s="58" t="s">
        <v>349</v>
      </c>
      <c r="L76" s="58" t="s">
        <v>350</v>
      </c>
      <c r="M76" s="58"/>
      <c r="N76" s="65">
        <v>0.03153935185185185</v>
      </c>
    </row>
    <row r="77" spans="1:14" ht="15.75" thickBot="1">
      <c r="A77" s="67" t="s">
        <v>207</v>
      </c>
      <c r="B77" s="71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9"/>
    </row>
    <row r="78" ht="15.75" thickBot="1">
      <c r="A78" s="58"/>
    </row>
    <row r="79" spans="1:14" ht="15">
      <c r="A79" s="59" t="s">
        <v>200</v>
      </c>
      <c r="B79" s="60">
        <v>105</v>
      </c>
      <c r="C79" s="60">
        <v>1</v>
      </c>
      <c r="D79" s="60">
        <v>4</v>
      </c>
      <c r="E79" s="61">
        <v>0.3333333333333333</v>
      </c>
      <c r="F79" s="61">
        <v>0.3968055555555556</v>
      </c>
      <c r="G79" s="61">
        <v>0.40038194444444447</v>
      </c>
      <c r="H79" s="61">
        <v>0.0035763888888888894</v>
      </c>
      <c r="I79" s="60"/>
      <c r="J79" s="60" t="s">
        <v>351</v>
      </c>
      <c r="K79" s="60" t="s">
        <v>352</v>
      </c>
      <c r="L79" s="60" t="s">
        <v>352</v>
      </c>
      <c r="M79" s="61">
        <v>0.0035763888888888894</v>
      </c>
      <c r="N79" s="62">
        <v>0.001365740740740741</v>
      </c>
    </row>
    <row r="80" spans="1:14" ht="15">
      <c r="A80" s="63" t="s">
        <v>353</v>
      </c>
      <c r="C80" s="58">
        <v>2</v>
      </c>
      <c r="D80" s="58" t="s">
        <v>54</v>
      </c>
      <c r="E80" s="64">
        <v>0.4281597222222222</v>
      </c>
      <c r="F80" s="64">
        <v>0.4824189814814815</v>
      </c>
      <c r="G80" s="64">
        <v>0.48855324074074075</v>
      </c>
      <c r="H80" s="64">
        <v>0.0061342592592592594</v>
      </c>
      <c r="I80" s="58"/>
      <c r="J80" s="58" t="s">
        <v>354</v>
      </c>
      <c r="K80" s="58" t="s">
        <v>355</v>
      </c>
      <c r="L80" s="58" t="s">
        <v>247</v>
      </c>
      <c r="M80" s="64">
        <v>0.009710648148148147</v>
      </c>
      <c r="N80" s="65">
        <v>0.005555555555555556</v>
      </c>
    </row>
    <row r="81" spans="1:14" ht="15">
      <c r="A81" s="63" t="s">
        <v>356</v>
      </c>
      <c r="C81" s="58">
        <v>3</v>
      </c>
      <c r="D81" s="58" t="s">
        <v>54</v>
      </c>
      <c r="E81" s="58"/>
      <c r="F81" s="58"/>
      <c r="G81" s="58"/>
      <c r="H81" s="58"/>
      <c r="I81" s="58"/>
      <c r="J81" s="58"/>
      <c r="K81" s="58"/>
      <c r="L81" s="58"/>
      <c r="M81" s="58"/>
      <c r="N81" s="66"/>
    </row>
    <row r="82" spans="1:14" ht="15.75" thickBot="1">
      <c r="A82" s="67" t="s">
        <v>207</v>
      </c>
      <c r="B82" s="71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9"/>
    </row>
    <row r="83" ht="15.75" thickBot="1">
      <c r="A83" s="58"/>
    </row>
    <row r="84" spans="1:14" ht="15">
      <c r="A84" s="59" t="s">
        <v>200</v>
      </c>
      <c r="B84" s="60">
        <v>118</v>
      </c>
      <c r="C84" s="60">
        <v>1</v>
      </c>
      <c r="D84" s="60">
        <v>12</v>
      </c>
      <c r="E84" s="61">
        <v>0.3333333333333333</v>
      </c>
      <c r="F84" s="61">
        <v>0.4131944444444444</v>
      </c>
      <c r="G84" s="61">
        <v>0.41528935185185184</v>
      </c>
      <c r="H84" s="61">
        <v>0.0020949074074074073</v>
      </c>
      <c r="I84" s="60"/>
      <c r="J84" s="60" t="s">
        <v>357</v>
      </c>
      <c r="K84" s="60" t="s">
        <v>311</v>
      </c>
      <c r="L84" s="60" t="s">
        <v>311</v>
      </c>
      <c r="M84" s="61">
        <v>0.0020949074074074073</v>
      </c>
      <c r="N84" s="62">
        <v>0.016273148148148148</v>
      </c>
    </row>
    <row r="85" spans="1:14" ht="15">
      <c r="A85" s="63" t="s">
        <v>358</v>
      </c>
      <c r="C85" s="58">
        <v>2</v>
      </c>
      <c r="D85" s="58" t="s">
        <v>54</v>
      </c>
      <c r="E85" s="64">
        <v>0.44306712962962963</v>
      </c>
      <c r="F85" s="64">
        <v>0.5174305555555555</v>
      </c>
      <c r="G85" s="64">
        <v>0.5200347222222222</v>
      </c>
      <c r="H85" s="64">
        <v>0.0026041666666666665</v>
      </c>
      <c r="I85" s="58"/>
      <c r="J85" s="58" t="s">
        <v>357</v>
      </c>
      <c r="K85" s="58" t="s">
        <v>359</v>
      </c>
      <c r="L85" s="58" t="s">
        <v>360</v>
      </c>
      <c r="M85" s="64">
        <v>0.004699074074074074</v>
      </c>
      <c r="N85" s="65">
        <v>0.03703703703703704</v>
      </c>
    </row>
    <row r="86" spans="1:14" ht="15">
      <c r="A86" s="63" t="s">
        <v>361</v>
      </c>
      <c r="C86" s="58">
        <v>3</v>
      </c>
      <c r="D86" s="58" t="s">
        <v>54</v>
      </c>
      <c r="E86" s="58"/>
      <c r="F86" s="58"/>
      <c r="G86" s="58"/>
      <c r="H86" s="58"/>
      <c r="I86" s="58"/>
      <c r="J86" s="58"/>
      <c r="K86" s="58"/>
      <c r="L86" s="58"/>
      <c r="M86" s="58"/>
      <c r="N86" s="66"/>
    </row>
    <row r="87" spans="1:14" ht="15.75" thickBot="1">
      <c r="A87" s="67" t="s">
        <v>207</v>
      </c>
      <c r="B87" s="71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9"/>
    </row>
    <row r="88" ht="15.75" thickBot="1">
      <c r="A88" s="58"/>
    </row>
    <row r="89" spans="1:14" ht="15">
      <c r="A89" s="59" t="s">
        <v>200</v>
      </c>
      <c r="B89" s="60">
        <v>108</v>
      </c>
      <c r="C89" s="60">
        <v>1</v>
      </c>
      <c r="D89" s="60">
        <v>12</v>
      </c>
      <c r="E89" s="61">
        <v>0.3333333333333333</v>
      </c>
      <c r="F89" s="61">
        <v>0.4128472222222222</v>
      </c>
      <c r="G89" s="61">
        <v>0.41443287037037035</v>
      </c>
      <c r="H89" s="61">
        <v>0.0015856481481481479</v>
      </c>
      <c r="I89" s="60"/>
      <c r="J89" s="60" t="s">
        <v>362</v>
      </c>
      <c r="K89" s="60" t="s">
        <v>323</v>
      </c>
      <c r="L89" s="60" t="s">
        <v>323</v>
      </c>
      <c r="M89" s="61">
        <v>0.0015856481481481479</v>
      </c>
      <c r="N89" s="62">
        <v>0.015416666666666667</v>
      </c>
    </row>
    <row r="90" spans="1:14" ht="15">
      <c r="A90" s="63" t="s">
        <v>363</v>
      </c>
      <c r="C90" s="58">
        <v>2</v>
      </c>
      <c r="D90" s="58" t="s">
        <v>54</v>
      </c>
      <c r="E90" s="64">
        <v>0.4422106481481482</v>
      </c>
      <c r="F90" s="64">
        <v>0.5182638888888889</v>
      </c>
      <c r="G90" s="64">
        <v>0.5214236111111111</v>
      </c>
      <c r="H90" s="64">
        <v>0.003159722222222222</v>
      </c>
      <c r="I90" s="58"/>
      <c r="J90" s="58" t="s">
        <v>364</v>
      </c>
      <c r="K90" s="58" t="s">
        <v>365</v>
      </c>
      <c r="L90" s="58" t="s">
        <v>366</v>
      </c>
      <c r="M90" s="64">
        <v>0.00474537037037037</v>
      </c>
      <c r="N90" s="65">
        <v>0.038425925925925926</v>
      </c>
    </row>
    <row r="91" spans="1:14" ht="15">
      <c r="A91" s="63" t="s">
        <v>367</v>
      </c>
      <c r="C91" s="58">
        <v>3</v>
      </c>
      <c r="D91" s="58" t="s">
        <v>54</v>
      </c>
      <c r="E91" s="58"/>
      <c r="F91" s="58"/>
      <c r="G91" s="58"/>
      <c r="H91" s="58"/>
      <c r="I91" s="58"/>
      <c r="J91" s="58"/>
      <c r="K91" s="58"/>
      <c r="L91" s="58"/>
      <c r="M91" s="58"/>
      <c r="N91" s="66"/>
    </row>
    <row r="92" spans="1:14" ht="15.75" thickBot="1">
      <c r="A92" s="67" t="s">
        <v>368</v>
      </c>
      <c r="B92" s="71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9"/>
    </row>
    <row r="93" ht="15.75" thickBot="1">
      <c r="A93" s="58"/>
    </row>
    <row r="94" spans="1:14" ht="15">
      <c r="A94" s="59" t="s">
        <v>200</v>
      </c>
      <c r="B94" s="60">
        <v>104</v>
      </c>
      <c r="C94" s="60">
        <v>1</v>
      </c>
      <c r="D94" s="60" t="s">
        <v>54</v>
      </c>
      <c r="E94" s="61">
        <v>0.3333333333333333</v>
      </c>
      <c r="F94" s="61">
        <v>0.4015856481481481</v>
      </c>
      <c r="G94" s="61">
        <v>0.4044212962962963</v>
      </c>
      <c r="H94" s="61">
        <v>0.002835648148148148</v>
      </c>
      <c r="I94" s="60"/>
      <c r="J94" s="60" t="s">
        <v>369</v>
      </c>
      <c r="K94" s="60">
        <v>17</v>
      </c>
      <c r="L94" s="60">
        <v>17</v>
      </c>
      <c r="M94" s="61">
        <v>0.002835648148148148</v>
      </c>
      <c r="N94" s="62">
        <v>0.005405092592592592</v>
      </c>
    </row>
    <row r="95" spans="1:14" ht="15">
      <c r="A95" s="63" t="s">
        <v>370</v>
      </c>
      <c r="C95" s="58">
        <v>2</v>
      </c>
      <c r="D95" s="58" t="s">
        <v>54</v>
      </c>
      <c r="E95" s="58"/>
      <c r="F95" s="58"/>
      <c r="G95" s="58"/>
      <c r="H95" s="58"/>
      <c r="I95" s="58"/>
      <c r="J95" s="58"/>
      <c r="K95" s="58"/>
      <c r="L95" s="58"/>
      <c r="M95" s="58"/>
      <c r="N95" s="66"/>
    </row>
    <row r="96" spans="1:14" ht="15">
      <c r="A96" s="63" t="s">
        <v>371</v>
      </c>
      <c r="C96" s="58">
        <v>3</v>
      </c>
      <c r="D96" s="58" t="s">
        <v>54</v>
      </c>
      <c r="E96" s="58"/>
      <c r="F96" s="58"/>
      <c r="G96" s="58"/>
      <c r="H96" s="58"/>
      <c r="I96" s="58"/>
      <c r="J96" s="58"/>
      <c r="K96" s="58"/>
      <c r="L96" s="58"/>
      <c r="M96" s="58"/>
      <c r="N96" s="66"/>
    </row>
    <row r="97" spans="1:14" ht="15.75" thickBot="1">
      <c r="A97" s="67" t="s">
        <v>207</v>
      </c>
      <c r="B97" s="71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9"/>
    </row>
    <row r="98" ht="15">
      <c r="A98" s="58"/>
    </row>
  </sheetData>
  <sheetProtection password="E331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3.140625" style="0" bestFit="1" customWidth="1"/>
    <col min="2" max="2" width="5.421875" style="70" customWidth="1"/>
    <col min="3" max="3" width="4.00390625" style="0" customWidth="1"/>
    <col min="4" max="4" width="8.00390625" style="0" customWidth="1"/>
    <col min="5" max="8" width="7.00390625" style="0" customWidth="1"/>
    <col min="9" max="9" width="2.57421875" style="0" customWidth="1"/>
    <col min="10" max="10" width="7.28125" style="0" customWidth="1"/>
    <col min="11" max="11" width="6.421875" style="0" customWidth="1"/>
    <col min="12" max="12" width="7.7109375" style="0" customWidth="1"/>
    <col min="13" max="13" width="7.140625" style="0" customWidth="1"/>
    <col min="14" max="14" width="7.00390625" style="0" customWidth="1"/>
  </cols>
  <sheetData>
    <row r="1" ht="15">
      <c r="A1" t="s">
        <v>70</v>
      </c>
    </row>
    <row r="2" ht="15">
      <c r="A2" t="s">
        <v>71</v>
      </c>
    </row>
    <row r="3" ht="15">
      <c r="A3" s="57">
        <v>41760</v>
      </c>
    </row>
    <row r="4" spans="1:14" ht="21">
      <c r="A4" s="101" t="s">
        <v>372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6" ht="15">
      <c r="A6" t="s">
        <v>73</v>
      </c>
    </row>
    <row r="7" ht="15">
      <c r="A7" t="s">
        <v>236</v>
      </c>
    </row>
    <row r="8" spans="1:14" ht="15.75" thickBot="1">
      <c r="A8" s="58"/>
      <c r="B8" s="58" t="s">
        <v>10</v>
      </c>
      <c r="C8" s="58" t="s">
        <v>75</v>
      </c>
      <c r="D8" s="58" t="s">
        <v>9</v>
      </c>
      <c r="E8" s="58" t="s">
        <v>13</v>
      </c>
      <c r="F8" s="58" t="s">
        <v>14</v>
      </c>
      <c r="G8" s="58" t="s">
        <v>76</v>
      </c>
      <c r="H8" s="58" t="s">
        <v>77</v>
      </c>
      <c r="I8" s="58" t="s">
        <v>78</v>
      </c>
      <c r="J8" s="58" t="s">
        <v>79</v>
      </c>
      <c r="K8" s="58" t="s">
        <v>80</v>
      </c>
      <c r="L8" s="58" t="s">
        <v>81</v>
      </c>
      <c r="M8" s="58" t="s">
        <v>82</v>
      </c>
      <c r="N8" s="58" t="s">
        <v>83</v>
      </c>
    </row>
    <row r="9" spans="1:14" ht="15">
      <c r="A9" s="59">
        <v>1</v>
      </c>
      <c r="B9" s="60">
        <v>133</v>
      </c>
      <c r="C9" s="60">
        <v>1</v>
      </c>
      <c r="D9" s="60">
        <v>3</v>
      </c>
      <c r="E9" s="61">
        <v>0.34375</v>
      </c>
      <c r="F9" s="61">
        <v>0.4094675925925926</v>
      </c>
      <c r="G9" s="61">
        <v>0.41149305555555554</v>
      </c>
      <c r="H9" s="61">
        <v>0.002025462962962963</v>
      </c>
      <c r="I9" s="60"/>
      <c r="J9" s="60" t="s">
        <v>373</v>
      </c>
      <c r="K9" s="60" t="s">
        <v>374</v>
      </c>
      <c r="L9" s="60" t="s">
        <v>374</v>
      </c>
      <c r="M9" s="61">
        <v>0.002025462962962963</v>
      </c>
      <c r="N9" s="62">
        <v>8.101851851851852E-05</v>
      </c>
    </row>
    <row r="10" spans="1:14" ht="15">
      <c r="A10" s="63" t="s">
        <v>375</v>
      </c>
      <c r="C10" s="58">
        <v>2</v>
      </c>
      <c r="D10" s="58">
        <v>1</v>
      </c>
      <c r="E10" s="64">
        <v>0.43927083333333333</v>
      </c>
      <c r="F10" s="64">
        <v>0.4974189814814815</v>
      </c>
      <c r="G10" s="64">
        <v>0.49962962962962965</v>
      </c>
      <c r="H10" s="64">
        <v>0.0022106481481481478</v>
      </c>
      <c r="I10" s="58"/>
      <c r="J10" s="58" t="s">
        <v>376</v>
      </c>
      <c r="K10" s="58" t="s">
        <v>377</v>
      </c>
      <c r="L10" s="58" t="s">
        <v>118</v>
      </c>
      <c r="M10" s="64">
        <v>0.004236111111111111</v>
      </c>
      <c r="N10" s="65">
        <v>0</v>
      </c>
    </row>
    <row r="11" spans="1:14" ht="15">
      <c r="A11" s="63" t="s">
        <v>378</v>
      </c>
      <c r="B11" s="70" t="s">
        <v>426</v>
      </c>
      <c r="C11" s="58">
        <v>3</v>
      </c>
      <c r="D11" s="58">
        <v>1</v>
      </c>
      <c r="E11" s="64">
        <v>0.5274074074074074</v>
      </c>
      <c r="F11" s="64">
        <v>0.5721296296296297</v>
      </c>
      <c r="G11" s="64">
        <v>0.5815740740740741</v>
      </c>
      <c r="H11" s="64">
        <v>0.009444444444444445</v>
      </c>
      <c r="I11" s="58"/>
      <c r="J11" s="58" t="s">
        <v>379</v>
      </c>
      <c r="K11" s="58" t="s">
        <v>379</v>
      </c>
      <c r="L11" s="58" t="s">
        <v>380</v>
      </c>
      <c r="M11" s="58"/>
      <c r="N11" s="65">
        <v>3.472222222222222E-05</v>
      </c>
    </row>
    <row r="12" spans="1:14" ht="15.75" thickBot="1">
      <c r="A12" s="67" t="s">
        <v>380</v>
      </c>
      <c r="B12" s="71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</row>
    <row r="13" ht="15.75" thickBot="1">
      <c r="A13" s="58"/>
    </row>
    <row r="14" spans="1:14" ht="15">
      <c r="A14" s="59">
        <v>2</v>
      </c>
      <c r="B14" s="60">
        <v>135</v>
      </c>
      <c r="C14" s="60">
        <v>1</v>
      </c>
      <c r="D14" s="60">
        <v>7</v>
      </c>
      <c r="E14" s="61">
        <v>0.34375</v>
      </c>
      <c r="F14" s="61">
        <v>0.4200462962962963</v>
      </c>
      <c r="G14" s="61">
        <v>0.42167824074074073</v>
      </c>
      <c r="H14" s="61">
        <v>0.0016319444444444445</v>
      </c>
      <c r="I14" s="60"/>
      <c r="J14" s="60" t="s">
        <v>381</v>
      </c>
      <c r="K14" s="60" t="s">
        <v>304</v>
      </c>
      <c r="L14" s="60" t="s">
        <v>304</v>
      </c>
      <c r="M14" s="61">
        <v>0.0016319444444444445</v>
      </c>
      <c r="N14" s="62">
        <v>0.010266203703703703</v>
      </c>
    </row>
    <row r="15" spans="1:14" ht="15">
      <c r="A15" s="63" t="s">
        <v>382</v>
      </c>
      <c r="C15" s="58">
        <v>2</v>
      </c>
      <c r="D15" s="58">
        <v>4</v>
      </c>
      <c r="E15" s="64">
        <v>0.4494560185185185</v>
      </c>
      <c r="F15" s="64">
        <v>0.5244444444444444</v>
      </c>
      <c r="G15" s="64">
        <v>0.5261226851851851</v>
      </c>
      <c r="H15" s="64">
        <v>0.0016782407407407406</v>
      </c>
      <c r="I15" s="58"/>
      <c r="J15" s="58">
        <v>15</v>
      </c>
      <c r="K15" s="58" t="s">
        <v>383</v>
      </c>
      <c r="L15" s="58" t="s">
        <v>384</v>
      </c>
      <c r="M15" s="64">
        <v>0.003310185185185185</v>
      </c>
      <c r="N15" s="65">
        <v>0.026493055555555558</v>
      </c>
    </row>
    <row r="16" spans="1:14" ht="15">
      <c r="A16" s="63" t="s">
        <v>385</v>
      </c>
      <c r="C16" s="58">
        <v>3</v>
      </c>
      <c r="D16" s="58">
        <v>2</v>
      </c>
      <c r="E16" s="64">
        <v>0.553900462962963</v>
      </c>
      <c r="F16" s="64">
        <v>0.6062500000000001</v>
      </c>
      <c r="G16" s="64">
        <v>0.6130208333333333</v>
      </c>
      <c r="H16" s="64">
        <v>0.0067708333333333336</v>
      </c>
      <c r="I16" s="58"/>
      <c r="J16" s="58" t="s">
        <v>386</v>
      </c>
      <c r="K16" s="58" t="s">
        <v>386</v>
      </c>
      <c r="L16" s="58" t="s">
        <v>387</v>
      </c>
      <c r="M16" s="58"/>
      <c r="N16" s="65">
        <v>0.03415509259259259</v>
      </c>
    </row>
    <row r="17" spans="1:14" ht="15.75" thickBot="1">
      <c r="A17" s="67" t="s">
        <v>387</v>
      </c>
      <c r="B17" s="71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</row>
    <row r="18" ht="15.75" thickBot="1">
      <c r="A18" s="58"/>
    </row>
    <row r="19" spans="1:14" ht="15">
      <c r="A19" s="59">
        <v>3</v>
      </c>
      <c r="B19" s="60">
        <v>132</v>
      </c>
      <c r="C19" s="60">
        <v>1</v>
      </c>
      <c r="D19" s="60">
        <v>6</v>
      </c>
      <c r="E19" s="61">
        <v>0.34375</v>
      </c>
      <c r="F19" s="61">
        <v>0.42010416666666667</v>
      </c>
      <c r="G19" s="61">
        <v>0.4215625</v>
      </c>
      <c r="H19" s="61">
        <v>0.0014583333333333334</v>
      </c>
      <c r="I19" s="60"/>
      <c r="J19" s="60" t="s">
        <v>309</v>
      </c>
      <c r="K19" s="60" t="s">
        <v>388</v>
      </c>
      <c r="L19" s="60" t="s">
        <v>388</v>
      </c>
      <c r="M19" s="61">
        <v>0.0014583333333333334</v>
      </c>
      <c r="N19" s="62">
        <v>0.010150462962962964</v>
      </c>
    </row>
    <row r="20" spans="1:14" ht="15">
      <c r="A20" s="63" t="s">
        <v>389</v>
      </c>
      <c r="C20" s="58">
        <v>2</v>
      </c>
      <c r="D20" s="58">
        <v>6</v>
      </c>
      <c r="E20" s="64">
        <v>0.44934027777777774</v>
      </c>
      <c r="F20" s="64">
        <v>0.5251967592592592</v>
      </c>
      <c r="G20" s="64">
        <v>0.5275</v>
      </c>
      <c r="H20" s="64">
        <v>0.0023032407407407407</v>
      </c>
      <c r="I20" s="58"/>
      <c r="J20" s="58" t="s">
        <v>390</v>
      </c>
      <c r="K20" s="58" t="s">
        <v>391</v>
      </c>
      <c r="L20" s="58" t="s">
        <v>167</v>
      </c>
      <c r="M20" s="64">
        <v>0.003761574074074074</v>
      </c>
      <c r="N20" s="65">
        <v>0.02787037037037037</v>
      </c>
    </row>
    <row r="21" spans="1:14" ht="15">
      <c r="A21" s="63" t="s">
        <v>392</v>
      </c>
      <c r="C21" s="58">
        <v>3</v>
      </c>
      <c r="D21" s="58">
        <v>3</v>
      </c>
      <c r="E21" s="64">
        <v>0.5552777777777778</v>
      </c>
      <c r="F21" s="64">
        <v>0.6084837962962962</v>
      </c>
      <c r="G21" s="64">
        <v>0.6151504629629629</v>
      </c>
      <c r="H21" s="64">
        <v>0.006666666666666667</v>
      </c>
      <c r="I21" s="58"/>
      <c r="J21" s="58" t="s">
        <v>342</v>
      </c>
      <c r="K21" s="58" t="s">
        <v>342</v>
      </c>
      <c r="L21" s="58" t="s">
        <v>393</v>
      </c>
      <c r="M21" s="58"/>
      <c r="N21" s="65">
        <v>0.03638888888888889</v>
      </c>
    </row>
    <row r="22" spans="1:14" ht="15.75" thickBot="1">
      <c r="A22" s="67" t="s">
        <v>393</v>
      </c>
      <c r="B22" s="71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</row>
    <row r="23" ht="15.75" thickBot="1">
      <c r="A23" s="58"/>
    </row>
    <row r="24" spans="1:14" ht="15">
      <c r="A24" s="59">
        <v>4</v>
      </c>
      <c r="B24" s="60">
        <v>137</v>
      </c>
      <c r="C24" s="60">
        <v>1</v>
      </c>
      <c r="D24" s="60">
        <v>5</v>
      </c>
      <c r="E24" s="61">
        <v>0.34375</v>
      </c>
      <c r="F24" s="61">
        <v>0.42015046296296293</v>
      </c>
      <c r="G24" s="61">
        <v>0.42136574074074074</v>
      </c>
      <c r="H24" s="61">
        <v>0.0012152777777777778</v>
      </c>
      <c r="I24" s="60"/>
      <c r="J24" s="60" t="s">
        <v>394</v>
      </c>
      <c r="K24" s="60" t="s">
        <v>395</v>
      </c>
      <c r="L24" s="60" t="s">
        <v>395</v>
      </c>
      <c r="M24" s="61">
        <v>0.0012152777777777778</v>
      </c>
      <c r="N24" s="62">
        <v>0.009953703703703704</v>
      </c>
    </row>
    <row r="25" spans="1:14" ht="15">
      <c r="A25" s="63" t="s">
        <v>396</v>
      </c>
      <c r="C25" s="58">
        <v>2</v>
      </c>
      <c r="D25" s="58">
        <v>5</v>
      </c>
      <c r="E25" s="64">
        <v>0.44914351851851847</v>
      </c>
      <c r="F25" s="64">
        <v>0.5248611111111111</v>
      </c>
      <c r="G25" s="64">
        <v>0.5268634259259259</v>
      </c>
      <c r="H25" s="64">
        <v>0.002002314814814815</v>
      </c>
      <c r="I25" s="58"/>
      <c r="J25" s="58" t="s">
        <v>397</v>
      </c>
      <c r="K25" s="58" t="s">
        <v>398</v>
      </c>
      <c r="L25" s="58" t="s">
        <v>399</v>
      </c>
      <c r="M25" s="64">
        <v>0.0032175925925925926</v>
      </c>
      <c r="N25" s="65">
        <v>0.027233796296296298</v>
      </c>
    </row>
    <row r="26" spans="1:14" ht="15">
      <c r="A26" s="63" t="s">
        <v>400</v>
      </c>
      <c r="B26" s="70" t="s">
        <v>426</v>
      </c>
      <c r="C26" s="58">
        <v>3</v>
      </c>
      <c r="D26" s="58">
        <v>4</v>
      </c>
      <c r="E26" s="64">
        <v>0.5546412037037037</v>
      </c>
      <c r="F26" s="64">
        <v>0.6174074074074074</v>
      </c>
      <c r="G26" s="64">
        <v>0.6211574074074074</v>
      </c>
      <c r="H26" s="64">
        <v>0.0037500000000000003</v>
      </c>
      <c r="I26" s="58"/>
      <c r="J26" s="58" t="s">
        <v>401</v>
      </c>
      <c r="K26" s="58" t="s">
        <v>401</v>
      </c>
      <c r="L26" s="58" t="s">
        <v>402</v>
      </c>
      <c r="M26" s="58"/>
      <c r="N26" s="65">
        <v>0.0453125</v>
      </c>
    </row>
    <row r="27" spans="1:14" ht="15.75" thickBot="1">
      <c r="A27" s="67" t="s">
        <v>402</v>
      </c>
      <c r="B27" s="71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ht="15.75" thickBot="1">
      <c r="A28" s="58"/>
    </row>
    <row r="29" spans="1:14" ht="15">
      <c r="A29" s="59" t="s">
        <v>200</v>
      </c>
      <c r="B29" s="60">
        <v>134</v>
      </c>
      <c r="C29" s="60">
        <v>1</v>
      </c>
      <c r="D29" s="60">
        <v>1</v>
      </c>
      <c r="E29" s="61">
        <v>0.34375</v>
      </c>
      <c r="F29" s="61">
        <v>0.4094328703703704</v>
      </c>
      <c r="G29" s="61">
        <v>0.4114467592592593</v>
      </c>
      <c r="H29" s="61">
        <v>0.002013888888888889</v>
      </c>
      <c r="I29" s="60"/>
      <c r="J29" s="60" t="s">
        <v>112</v>
      </c>
      <c r="K29" s="60" t="s">
        <v>403</v>
      </c>
      <c r="L29" s="60" t="s">
        <v>403</v>
      </c>
      <c r="M29" s="61">
        <v>0.002013888888888889</v>
      </c>
      <c r="N29" s="62">
        <v>3.472222222222222E-05</v>
      </c>
    </row>
    <row r="30" spans="1:14" ht="15">
      <c r="A30" s="63" t="s">
        <v>404</v>
      </c>
      <c r="C30" s="58">
        <v>2</v>
      </c>
      <c r="D30" s="58">
        <v>5</v>
      </c>
      <c r="E30" s="64">
        <v>0.43922453703703707</v>
      </c>
      <c r="F30" s="64">
        <v>0.5720949074074074</v>
      </c>
      <c r="G30" s="64">
        <v>0.5919675925925926</v>
      </c>
      <c r="H30" s="64">
        <v>0.019872685185185184</v>
      </c>
      <c r="I30" s="58"/>
      <c r="J30" s="58" t="s">
        <v>405</v>
      </c>
      <c r="K30" s="58" t="s">
        <v>406</v>
      </c>
      <c r="L30" s="58" t="s">
        <v>407</v>
      </c>
      <c r="M30" s="64">
        <v>0.004062499999999999</v>
      </c>
      <c r="N30" s="65">
        <v>0.09233796296296297</v>
      </c>
    </row>
    <row r="31" spans="1:14" ht="15">
      <c r="A31" s="63" t="s">
        <v>408</v>
      </c>
      <c r="C31" s="58">
        <v>3</v>
      </c>
      <c r="D31" s="58" t="s">
        <v>54</v>
      </c>
      <c r="E31" s="58"/>
      <c r="F31" s="58"/>
      <c r="G31" s="58"/>
      <c r="H31" s="58"/>
      <c r="I31" s="58"/>
      <c r="J31" s="58"/>
      <c r="K31" s="58"/>
      <c r="L31" s="58"/>
      <c r="M31" s="58"/>
      <c r="N31" s="66"/>
    </row>
    <row r="32" spans="1:14" ht="15.75" thickBot="1">
      <c r="A32" s="67" t="s">
        <v>409</v>
      </c>
      <c r="B32" s="7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9"/>
    </row>
    <row r="33" ht="15.75" thickBot="1">
      <c r="A33" s="58"/>
    </row>
    <row r="34" spans="1:14" ht="15">
      <c r="A34" s="59" t="s">
        <v>200</v>
      </c>
      <c r="B34" s="60">
        <v>131</v>
      </c>
      <c r="C34" s="60">
        <v>1</v>
      </c>
      <c r="D34" s="60">
        <v>2</v>
      </c>
      <c r="E34" s="61">
        <v>0.34375</v>
      </c>
      <c r="F34" s="61">
        <v>0.41002314814814816</v>
      </c>
      <c r="G34" s="61">
        <v>0.4130902777777778</v>
      </c>
      <c r="H34" s="61">
        <v>0.0030671296296296297</v>
      </c>
      <c r="I34" s="60"/>
      <c r="J34" s="60" t="s">
        <v>131</v>
      </c>
      <c r="K34" s="60" t="s">
        <v>410</v>
      </c>
      <c r="L34" s="60" t="s">
        <v>410</v>
      </c>
      <c r="M34" s="61">
        <v>0.0030671296296296297</v>
      </c>
      <c r="N34" s="62">
        <v>0.0016782407407407406</v>
      </c>
    </row>
    <row r="35" spans="1:14" ht="15">
      <c r="A35" s="63" t="s">
        <v>411</v>
      </c>
      <c r="C35" s="58">
        <v>2</v>
      </c>
      <c r="D35" s="58" t="s">
        <v>54</v>
      </c>
      <c r="E35" s="64">
        <v>0.4408680555555555</v>
      </c>
      <c r="F35" s="64">
        <v>0.5065856481481482</v>
      </c>
      <c r="G35" s="64">
        <v>0.5096759259259259</v>
      </c>
      <c r="H35" s="64">
        <v>0.003090277777777778</v>
      </c>
      <c r="I35" s="58"/>
      <c r="J35" s="58" t="s">
        <v>338</v>
      </c>
      <c r="K35" s="58" t="s">
        <v>412</v>
      </c>
      <c r="L35" s="58" t="s">
        <v>272</v>
      </c>
      <c r="M35" s="64">
        <v>0.0061574074074074074</v>
      </c>
      <c r="N35" s="65">
        <v>0.010046296296296296</v>
      </c>
    </row>
    <row r="36" spans="1:14" ht="15">
      <c r="A36" s="63" t="s">
        <v>413</v>
      </c>
      <c r="C36" s="58">
        <v>3</v>
      </c>
      <c r="D36" s="58" t="s">
        <v>54</v>
      </c>
      <c r="E36" s="58"/>
      <c r="F36" s="58"/>
      <c r="G36" s="58"/>
      <c r="H36" s="58"/>
      <c r="I36" s="58"/>
      <c r="J36" s="58"/>
      <c r="K36" s="58"/>
      <c r="L36" s="58"/>
      <c r="M36" s="58"/>
      <c r="N36" s="66"/>
    </row>
    <row r="37" spans="1:14" ht="15.75" thickBot="1">
      <c r="A37" s="67" t="s">
        <v>207</v>
      </c>
      <c r="B37" s="71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9"/>
    </row>
    <row r="38" ht="15.75" thickBot="1">
      <c r="A38" s="58"/>
    </row>
    <row r="39" spans="1:14" ht="15">
      <c r="A39" s="59" t="s">
        <v>200</v>
      </c>
      <c r="B39" s="60">
        <v>136</v>
      </c>
      <c r="C39" s="60">
        <v>1</v>
      </c>
      <c r="D39" s="60" t="s">
        <v>54</v>
      </c>
      <c r="E39" s="61">
        <v>0.34375</v>
      </c>
      <c r="F39" s="61">
        <v>0.4093865740740741</v>
      </c>
      <c r="G39" s="61">
        <v>0.41141203703703705</v>
      </c>
      <c r="H39" s="61">
        <v>0.002025462962962963</v>
      </c>
      <c r="I39" s="60"/>
      <c r="J39" s="60" t="s">
        <v>414</v>
      </c>
      <c r="K39" s="60" t="s">
        <v>415</v>
      </c>
      <c r="L39" s="60" t="s">
        <v>415</v>
      </c>
      <c r="M39" s="61">
        <v>0.002025462962962963</v>
      </c>
      <c r="N39" s="62">
        <v>0</v>
      </c>
    </row>
    <row r="40" spans="1:14" ht="15">
      <c r="A40" s="63" t="s">
        <v>416</v>
      </c>
      <c r="C40" s="58">
        <v>2</v>
      </c>
      <c r="D40" s="58" t="s">
        <v>54</v>
      </c>
      <c r="E40" s="58"/>
      <c r="F40" s="58"/>
      <c r="G40" s="58"/>
      <c r="H40" s="58"/>
      <c r="I40" s="58"/>
      <c r="J40" s="58"/>
      <c r="K40" s="58"/>
      <c r="L40" s="58"/>
      <c r="M40" s="58"/>
      <c r="N40" s="66"/>
    </row>
    <row r="41" spans="1:14" ht="15">
      <c r="A41" s="63" t="s">
        <v>417</v>
      </c>
      <c r="C41" s="58">
        <v>3</v>
      </c>
      <c r="D41" s="58" t="s">
        <v>54</v>
      </c>
      <c r="E41" s="58"/>
      <c r="F41" s="58"/>
      <c r="G41" s="58"/>
      <c r="H41" s="58"/>
      <c r="I41" s="58"/>
      <c r="J41" s="58"/>
      <c r="K41" s="58"/>
      <c r="L41" s="58"/>
      <c r="M41" s="58"/>
      <c r="N41" s="66"/>
    </row>
    <row r="42" spans="1:14" ht="15.75" thickBot="1">
      <c r="A42" s="67" t="s">
        <v>207</v>
      </c>
      <c r="B42" s="71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</row>
    <row r="43" ht="15">
      <c r="A43" s="58"/>
    </row>
  </sheetData>
  <sheetProtection password="E331" sheet="1"/>
  <mergeCells count="1">
    <mergeCell ref="A4:N4"/>
  </mergeCells>
  <printOptions/>
  <pageMargins left="0.511811024" right="0.511811024" top="0.787401575" bottom="0.787401575" header="0.31496062" footer="0.31496062"/>
  <pageSetup fitToHeight="1" fitToWidth="1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22.8515625" style="0" bestFit="1" customWidth="1"/>
    <col min="2" max="2" width="5.421875" style="0" customWidth="1"/>
    <col min="3" max="3" width="4.00390625" style="0" customWidth="1"/>
    <col min="4" max="4" width="8.00390625" style="0" customWidth="1"/>
    <col min="5" max="8" width="7.00390625" style="0" customWidth="1"/>
    <col min="9" max="9" width="2.57421875" style="0" customWidth="1"/>
    <col min="10" max="10" width="7.28125" style="0" customWidth="1"/>
    <col min="11" max="11" width="6.421875" style="0" customWidth="1"/>
    <col min="12" max="12" width="7.7109375" style="0" customWidth="1"/>
    <col min="13" max="13" width="7.140625" style="0" customWidth="1"/>
    <col min="14" max="14" width="7.00390625" style="0" customWidth="1"/>
  </cols>
  <sheetData>
    <row r="1" ht="15">
      <c r="A1" t="s">
        <v>70</v>
      </c>
    </row>
    <row r="2" ht="15">
      <c r="A2" t="s">
        <v>71</v>
      </c>
    </row>
    <row r="3" ht="15">
      <c r="A3" s="57">
        <v>41760</v>
      </c>
    </row>
    <row r="4" spans="1:14" ht="21">
      <c r="A4" s="101" t="s">
        <v>418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6" ht="15">
      <c r="A6" t="s">
        <v>73</v>
      </c>
    </row>
    <row r="7" ht="15">
      <c r="A7" t="s">
        <v>236</v>
      </c>
    </row>
    <row r="8" spans="1:14" ht="15.75" thickBot="1">
      <c r="A8" s="58"/>
      <c r="B8" s="58" t="s">
        <v>10</v>
      </c>
      <c r="C8" s="58" t="s">
        <v>75</v>
      </c>
      <c r="D8" s="58" t="s">
        <v>9</v>
      </c>
      <c r="E8" s="58" t="s">
        <v>13</v>
      </c>
      <c r="F8" s="58" t="s">
        <v>14</v>
      </c>
      <c r="G8" s="58" t="s">
        <v>76</v>
      </c>
      <c r="H8" s="58" t="s">
        <v>77</v>
      </c>
      <c r="I8" s="58" t="s">
        <v>78</v>
      </c>
      <c r="J8" s="58" t="s">
        <v>79</v>
      </c>
      <c r="K8" s="58" t="s">
        <v>80</v>
      </c>
      <c r="L8" s="58" t="s">
        <v>81</v>
      </c>
      <c r="M8" s="58" t="s">
        <v>82</v>
      </c>
      <c r="N8" s="58" t="s">
        <v>83</v>
      </c>
    </row>
    <row r="9" spans="1:14" ht="15">
      <c r="A9" s="59">
        <v>1</v>
      </c>
      <c r="B9" s="60">
        <v>149</v>
      </c>
      <c r="C9" s="60">
        <v>1</v>
      </c>
      <c r="D9" s="60">
        <v>1</v>
      </c>
      <c r="E9" s="61">
        <v>0.34375</v>
      </c>
      <c r="F9" s="61">
        <v>0.4184143518518519</v>
      </c>
      <c r="G9" s="61">
        <v>0.42084490740740743</v>
      </c>
      <c r="H9" s="61">
        <v>0.0024305555555555556</v>
      </c>
      <c r="I9" s="60"/>
      <c r="J9" s="60" t="s">
        <v>419</v>
      </c>
      <c r="K9" s="60" t="s">
        <v>308</v>
      </c>
      <c r="L9" s="60" t="s">
        <v>308</v>
      </c>
      <c r="M9" s="61">
        <v>0.0024305555555555556</v>
      </c>
      <c r="N9" s="62">
        <v>0</v>
      </c>
    </row>
    <row r="10" spans="1:14" ht="15">
      <c r="A10" s="63" t="s">
        <v>420</v>
      </c>
      <c r="C10" s="58">
        <v>2</v>
      </c>
      <c r="D10" s="58">
        <v>1</v>
      </c>
      <c r="E10" s="64">
        <v>0.44862268518518517</v>
      </c>
      <c r="F10" s="64">
        <v>0.5255787037037037</v>
      </c>
      <c r="G10" s="64">
        <v>0.527349537037037</v>
      </c>
      <c r="H10" s="64">
        <v>0.0017708333333333332</v>
      </c>
      <c r="I10" s="58"/>
      <c r="J10" s="58" t="s">
        <v>359</v>
      </c>
      <c r="K10" s="58" t="s">
        <v>421</v>
      </c>
      <c r="L10" s="58" t="s">
        <v>422</v>
      </c>
      <c r="M10" s="64">
        <v>0.004201388888888889</v>
      </c>
      <c r="N10" s="65">
        <v>0</v>
      </c>
    </row>
    <row r="11" spans="1:14" ht="15">
      <c r="A11" s="63" t="s">
        <v>423</v>
      </c>
      <c r="C11" s="58">
        <v>3</v>
      </c>
      <c r="D11" s="58">
        <v>1</v>
      </c>
      <c r="E11" s="64">
        <v>0.5551273148148148</v>
      </c>
      <c r="F11" s="64">
        <v>0.6375694444444444</v>
      </c>
      <c r="G11" s="64">
        <v>0.6419328703703704</v>
      </c>
      <c r="H11" s="64">
        <v>0.004363425925925926</v>
      </c>
      <c r="I11" s="58"/>
      <c r="J11" s="58" t="s">
        <v>424</v>
      </c>
      <c r="K11" s="58" t="s">
        <v>424</v>
      </c>
      <c r="L11" s="58" t="s">
        <v>425</v>
      </c>
      <c r="M11" s="58"/>
      <c r="N11" s="65">
        <v>0</v>
      </c>
    </row>
    <row r="12" spans="1:14" ht="15.75" thickBot="1">
      <c r="A12" s="67" t="s">
        <v>425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</row>
    <row r="13" ht="15">
      <c r="A13" s="58"/>
    </row>
  </sheetData>
  <sheetProtection password="E331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97">
      <selection activeCell="K117" sqref="K117"/>
    </sheetView>
  </sheetViews>
  <sheetFormatPr defaultColWidth="9.140625" defaultRowHeight="15"/>
  <cols>
    <col min="1" max="1" width="27.421875" style="0" bestFit="1" customWidth="1"/>
    <col min="2" max="2" width="5.421875" style="0" customWidth="1"/>
    <col min="3" max="3" width="4.00390625" style="0" customWidth="1"/>
    <col min="4" max="4" width="8.00390625" style="0" customWidth="1"/>
    <col min="5" max="8" width="7.00390625" style="0" customWidth="1"/>
    <col min="9" max="9" width="2.57421875" style="0" customWidth="1"/>
    <col min="10" max="10" width="7.28125" style="0" customWidth="1"/>
    <col min="11" max="11" width="6.421875" style="0" customWidth="1"/>
    <col min="12" max="12" width="7.7109375" style="0" customWidth="1"/>
    <col min="13" max="13" width="7.140625" style="0" customWidth="1"/>
    <col min="14" max="14" width="7.00390625" style="0" customWidth="1"/>
  </cols>
  <sheetData>
    <row r="1" ht="15">
      <c r="A1" t="s">
        <v>70</v>
      </c>
    </row>
    <row r="2" ht="15">
      <c r="A2" t="s">
        <v>71</v>
      </c>
    </row>
    <row r="3" ht="15">
      <c r="A3" s="57">
        <v>41760</v>
      </c>
    </row>
    <row r="4" spans="1:14" ht="21">
      <c r="A4" s="101" t="s">
        <v>72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6" ht="15">
      <c r="A6" t="s">
        <v>73</v>
      </c>
    </row>
    <row r="7" ht="15">
      <c r="A7" t="s">
        <v>74</v>
      </c>
    </row>
    <row r="8" spans="1:14" ht="15.75" thickBot="1">
      <c r="A8" s="58"/>
      <c r="B8" s="58" t="s">
        <v>10</v>
      </c>
      <c r="C8" s="58" t="s">
        <v>75</v>
      </c>
      <c r="D8" s="58" t="s">
        <v>9</v>
      </c>
      <c r="E8" s="58" t="s">
        <v>13</v>
      </c>
      <c r="F8" s="58" t="s">
        <v>14</v>
      </c>
      <c r="G8" s="58" t="s">
        <v>76</v>
      </c>
      <c r="H8" s="58" t="s">
        <v>77</v>
      </c>
      <c r="I8" s="58" t="s">
        <v>78</v>
      </c>
      <c r="J8" s="58" t="s">
        <v>79</v>
      </c>
      <c r="K8" s="58" t="s">
        <v>80</v>
      </c>
      <c r="L8" s="58" t="s">
        <v>81</v>
      </c>
      <c r="M8" s="58" t="s">
        <v>82</v>
      </c>
      <c r="N8" s="58" t="s">
        <v>83</v>
      </c>
    </row>
    <row r="9" spans="1:14" ht="15">
      <c r="A9" s="59">
        <v>1</v>
      </c>
      <c r="B9" s="60">
        <v>169</v>
      </c>
      <c r="C9" s="60">
        <v>1</v>
      </c>
      <c r="D9" s="60">
        <v>4</v>
      </c>
      <c r="E9" s="61">
        <v>0.4166666666666667</v>
      </c>
      <c r="F9" s="61">
        <v>0.47152777777777777</v>
      </c>
      <c r="G9" s="61">
        <v>0.47435185185185186</v>
      </c>
      <c r="H9" s="61">
        <v>0.002824074074074074</v>
      </c>
      <c r="I9" s="60"/>
      <c r="J9" s="60" t="s">
        <v>84</v>
      </c>
      <c r="K9" s="60" t="s">
        <v>85</v>
      </c>
      <c r="L9" s="60" t="s">
        <v>85</v>
      </c>
      <c r="M9" s="61">
        <v>0.002824074074074074</v>
      </c>
      <c r="N9" s="62">
        <v>0.0012384259259259258</v>
      </c>
    </row>
    <row r="10" spans="1:14" ht="15">
      <c r="A10" s="63" t="s">
        <v>86</v>
      </c>
      <c r="C10" s="58">
        <v>2</v>
      </c>
      <c r="D10" s="58">
        <v>1</v>
      </c>
      <c r="E10" s="64">
        <v>0.5021296296296297</v>
      </c>
      <c r="F10" s="64">
        <v>0.5437615740740741</v>
      </c>
      <c r="G10" s="64">
        <v>0.5494097222222222</v>
      </c>
      <c r="H10" s="64">
        <v>0.005648148148148148</v>
      </c>
      <c r="I10" s="58"/>
      <c r="J10" s="58" t="s">
        <v>87</v>
      </c>
      <c r="K10" s="58" t="s">
        <v>87</v>
      </c>
      <c r="L10" s="58" t="s">
        <v>88</v>
      </c>
      <c r="M10" s="58"/>
      <c r="N10" s="65">
        <v>0</v>
      </c>
    </row>
    <row r="11" spans="1:14" ht="15">
      <c r="A11" s="63" t="s">
        <v>89</v>
      </c>
      <c r="N11" s="66"/>
    </row>
    <row r="12" spans="1:14" ht="15.75" thickBot="1">
      <c r="A12" s="67" t="s">
        <v>88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</row>
    <row r="13" ht="15.75" thickBot="1">
      <c r="A13" s="58"/>
    </row>
    <row r="14" spans="1:14" ht="15">
      <c r="A14" s="59">
        <v>2</v>
      </c>
      <c r="B14" s="60">
        <v>156</v>
      </c>
      <c r="C14" s="60">
        <v>1</v>
      </c>
      <c r="D14" s="60">
        <v>2</v>
      </c>
      <c r="E14" s="61">
        <v>0.4166666666666667</v>
      </c>
      <c r="F14" s="61">
        <v>0.47172453703703704</v>
      </c>
      <c r="G14" s="61">
        <v>0.4731828703703704</v>
      </c>
      <c r="H14" s="61">
        <v>0.0014583333333333334</v>
      </c>
      <c r="I14" s="60"/>
      <c r="J14" s="60" t="s">
        <v>90</v>
      </c>
      <c r="K14" s="60" t="s">
        <v>91</v>
      </c>
      <c r="L14" s="60" t="s">
        <v>91</v>
      </c>
      <c r="M14" s="61">
        <v>0.0014583333333333334</v>
      </c>
      <c r="N14" s="62">
        <v>6.944444444444444E-05</v>
      </c>
    </row>
    <row r="15" spans="1:14" ht="15">
      <c r="A15" s="63" t="s">
        <v>92</v>
      </c>
      <c r="C15" s="58">
        <v>2</v>
      </c>
      <c r="D15" s="58">
        <v>2</v>
      </c>
      <c r="E15" s="64">
        <v>0.5009606481481481</v>
      </c>
      <c r="F15" s="64">
        <v>0.5464467592592592</v>
      </c>
      <c r="G15" s="64">
        <v>0.5517013888888889</v>
      </c>
      <c r="H15" s="64">
        <v>0.00525462962962963</v>
      </c>
      <c r="I15" s="58"/>
      <c r="J15" s="58" t="s">
        <v>93</v>
      </c>
      <c r="K15" s="58" t="s">
        <v>93</v>
      </c>
      <c r="L15" s="58" t="s">
        <v>94</v>
      </c>
      <c r="M15" s="58"/>
      <c r="N15" s="65">
        <v>0.002685185185185185</v>
      </c>
    </row>
    <row r="16" spans="1:14" ht="15">
      <c r="A16" s="63" t="s">
        <v>95</v>
      </c>
      <c r="N16" s="66"/>
    </row>
    <row r="17" spans="1:14" ht="15.75" thickBot="1">
      <c r="A17" s="67" t="s">
        <v>94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</row>
    <row r="18" ht="15.75" thickBot="1">
      <c r="A18" s="58"/>
    </row>
    <row r="19" spans="1:14" ht="15">
      <c r="A19" s="59">
        <v>3</v>
      </c>
      <c r="B19" s="60">
        <v>151</v>
      </c>
      <c r="C19" s="60">
        <v>1</v>
      </c>
      <c r="D19" s="60">
        <v>3</v>
      </c>
      <c r="E19" s="61">
        <v>0.4166666666666667</v>
      </c>
      <c r="F19" s="61">
        <v>0.4718055555555556</v>
      </c>
      <c r="G19" s="61">
        <v>0.4742939814814815</v>
      </c>
      <c r="H19" s="61">
        <v>0.002488425925925926</v>
      </c>
      <c r="I19" s="60"/>
      <c r="J19" s="60" t="s">
        <v>96</v>
      </c>
      <c r="K19" s="60" t="s">
        <v>97</v>
      </c>
      <c r="L19" s="60" t="s">
        <v>97</v>
      </c>
      <c r="M19" s="61">
        <v>0.002488425925925926</v>
      </c>
      <c r="N19" s="62">
        <v>0.0011805555555555556</v>
      </c>
    </row>
    <row r="20" spans="1:14" ht="15">
      <c r="A20" s="63" t="s">
        <v>98</v>
      </c>
      <c r="C20" s="58">
        <v>2</v>
      </c>
      <c r="D20" s="58">
        <v>3</v>
      </c>
      <c r="E20" s="64">
        <v>0.5020717592592593</v>
      </c>
      <c r="F20" s="64">
        <v>0.5490162037037037</v>
      </c>
      <c r="G20" s="64">
        <v>0.5516319444444444</v>
      </c>
      <c r="H20" s="64">
        <v>0.002615740740740741</v>
      </c>
      <c r="I20" s="58"/>
      <c r="J20" s="58" t="s">
        <v>99</v>
      </c>
      <c r="K20" s="58" t="s">
        <v>99</v>
      </c>
      <c r="L20" s="58" t="s">
        <v>100</v>
      </c>
      <c r="M20" s="58"/>
      <c r="N20" s="65">
        <v>0.00525462962962963</v>
      </c>
    </row>
    <row r="21" spans="1:14" ht="15">
      <c r="A21" s="63" t="s">
        <v>101</v>
      </c>
      <c r="N21" s="66"/>
    </row>
    <row r="22" spans="1:14" ht="15.75" thickBot="1">
      <c r="A22" s="67" t="s">
        <v>100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</row>
    <row r="23" ht="15.75" thickBot="1">
      <c r="A23" s="58"/>
    </row>
    <row r="24" spans="1:14" ht="15">
      <c r="A24" s="59">
        <v>4</v>
      </c>
      <c r="B24" s="60">
        <v>159</v>
      </c>
      <c r="C24" s="60">
        <v>1</v>
      </c>
      <c r="D24" s="60">
        <v>5</v>
      </c>
      <c r="E24" s="61">
        <v>0.4166666666666667</v>
      </c>
      <c r="F24" s="61">
        <v>0.4719675925925926</v>
      </c>
      <c r="G24" s="61">
        <v>0.47637731481481477</v>
      </c>
      <c r="H24" s="61">
        <v>0.004409722222222222</v>
      </c>
      <c r="I24" s="60"/>
      <c r="J24" s="60" t="s">
        <v>102</v>
      </c>
      <c r="K24" s="60" t="s">
        <v>103</v>
      </c>
      <c r="L24" s="60" t="s">
        <v>103</v>
      </c>
      <c r="M24" s="61">
        <v>0.004409722222222222</v>
      </c>
      <c r="N24" s="62">
        <v>0.003263888888888889</v>
      </c>
    </row>
    <row r="25" spans="1:14" ht="15">
      <c r="A25" s="63" t="s">
        <v>104</v>
      </c>
      <c r="C25" s="58">
        <v>2</v>
      </c>
      <c r="D25" s="58">
        <v>4</v>
      </c>
      <c r="E25" s="64">
        <v>0.5041550925925926</v>
      </c>
      <c r="F25" s="64">
        <v>0.5536574074074074</v>
      </c>
      <c r="G25" s="64">
        <v>0.5603819444444444</v>
      </c>
      <c r="H25" s="64">
        <v>0.006724537037037037</v>
      </c>
      <c r="I25" s="58"/>
      <c r="J25" s="58" t="s">
        <v>105</v>
      </c>
      <c r="K25" s="58" t="s">
        <v>105</v>
      </c>
      <c r="L25" s="58" t="s">
        <v>106</v>
      </c>
      <c r="M25" s="58"/>
      <c r="N25" s="65">
        <v>0.009895833333333333</v>
      </c>
    </row>
    <row r="26" spans="1:14" ht="15">
      <c r="A26" s="63" t="s">
        <v>107</v>
      </c>
      <c r="N26" s="66"/>
    </row>
    <row r="27" spans="1:14" ht="15.75" thickBot="1">
      <c r="A27" s="67" t="s">
        <v>106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ht="15.75" thickBot="1">
      <c r="A28" s="58"/>
    </row>
    <row r="29" spans="1:14" ht="15">
      <c r="A29" s="59">
        <v>5</v>
      </c>
      <c r="B29" s="60">
        <v>163</v>
      </c>
      <c r="C29" s="60">
        <v>1</v>
      </c>
      <c r="D29" s="60">
        <v>6</v>
      </c>
      <c r="E29" s="61">
        <v>0.4166666666666667</v>
      </c>
      <c r="F29" s="61">
        <v>0.4750810185185185</v>
      </c>
      <c r="G29" s="61">
        <v>0.4782175925925926</v>
      </c>
      <c r="H29" s="61">
        <v>0.003136574074074074</v>
      </c>
      <c r="I29" s="60"/>
      <c r="J29" s="60" t="s">
        <v>108</v>
      </c>
      <c r="K29" s="60" t="s">
        <v>109</v>
      </c>
      <c r="L29" s="60" t="s">
        <v>109</v>
      </c>
      <c r="M29" s="61">
        <v>0.003136574074074074</v>
      </c>
      <c r="N29" s="62">
        <v>0.005104166666666667</v>
      </c>
    </row>
    <row r="30" spans="1:14" ht="15">
      <c r="A30" s="63" t="s">
        <v>110</v>
      </c>
      <c r="C30" s="58">
        <v>2</v>
      </c>
      <c r="D30" s="58">
        <v>5</v>
      </c>
      <c r="E30" s="64">
        <v>0.5059953703703703</v>
      </c>
      <c r="F30" s="64">
        <v>0.5599421296296296</v>
      </c>
      <c r="G30" s="64">
        <v>0.5641550925925926</v>
      </c>
      <c r="H30" s="64">
        <v>0.004212962962962963</v>
      </c>
      <c r="I30" s="58"/>
      <c r="J30" s="58" t="s">
        <v>111</v>
      </c>
      <c r="K30" s="58" t="s">
        <v>111</v>
      </c>
      <c r="L30" s="58" t="s">
        <v>112</v>
      </c>
      <c r="M30" s="58"/>
      <c r="N30" s="65">
        <v>0.016180555555555556</v>
      </c>
    </row>
    <row r="31" spans="1:14" ht="15">
      <c r="A31" s="63" t="s">
        <v>113</v>
      </c>
      <c r="N31" s="66"/>
    </row>
    <row r="32" spans="1:14" ht="15.75" thickBot="1">
      <c r="A32" s="67" t="s">
        <v>112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9"/>
    </row>
    <row r="33" ht="15.75" thickBot="1">
      <c r="A33" s="58"/>
    </row>
    <row r="34" spans="1:14" ht="15">
      <c r="A34" s="59">
        <v>6</v>
      </c>
      <c r="B34" s="60">
        <v>165</v>
      </c>
      <c r="C34" s="60">
        <v>1</v>
      </c>
      <c r="D34" s="60">
        <v>13</v>
      </c>
      <c r="E34" s="61">
        <v>0.4166666666666667</v>
      </c>
      <c r="F34" s="61">
        <v>0.48136574074074073</v>
      </c>
      <c r="G34" s="61">
        <v>0.48518518518518516</v>
      </c>
      <c r="H34" s="61">
        <v>0.0038194444444444443</v>
      </c>
      <c r="I34" s="60"/>
      <c r="J34" s="60" t="s">
        <v>114</v>
      </c>
      <c r="K34" s="60" t="s">
        <v>115</v>
      </c>
      <c r="L34" s="60" t="s">
        <v>115</v>
      </c>
      <c r="M34" s="61">
        <v>0.0038194444444444443</v>
      </c>
      <c r="N34" s="62">
        <v>0.01207175925925926</v>
      </c>
    </row>
    <row r="35" spans="1:14" ht="15">
      <c r="A35" s="63" t="s">
        <v>116</v>
      </c>
      <c r="C35" s="58">
        <v>2</v>
      </c>
      <c r="D35" s="58">
        <v>6</v>
      </c>
      <c r="E35" s="64">
        <v>0.512962962962963</v>
      </c>
      <c r="F35" s="64">
        <v>0.5611574074074074</v>
      </c>
      <c r="G35" s="64">
        <v>0.5712615740740741</v>
      </c>
      <c r="H35" s="64">
        <v>0.010104166666666668</v>
      </c>
      <c r="I35" s="58"/>
      <c r="J35" s="58" t="s">
        <v>117</v>
      </c>
      <c r="K35" s="58" t="s">
        <v>117</v>
      </c>
      <c r="L35" s="58" t="s">
        <v>118</v>
      </c>
      <c r="M35" s="58"/>
      <c r="N35" s="65">
        <v>0.017395833333333336</v>
      </c>
    </row>
    <row r="36" spans="1:14" ht="15">
      <c r="A36" s="63" t="s">
        <v>119</v>
      </c>
      <c r="N36" s="66"/>
    </row>
    <row r="37" spans="1:14" ht="15.75" thickBot="1">
      <c r="A37" s="67" t="s">
        <v>118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9"/>
    </row>
    <row r="38" ht="15.75" thickBot="1">
      <c r="A38" s="58"/>
    </row>
    <row r="39" spans="1:14" ht="15">
      <c r="A39" s="59">
        <v>7</v>
      </c>
      <c r="B39" s="60">
        <v>164</v>
      </c>
      <c r="C39" s="60">
        <v>1</v>
      </c>
      <c r="D39" s="60">
        <v>14</v>
      </c>
      <c r="E39" s="61">
        <v>0.4166666666666667</v>
      </c>
      <c r="F39" s="61">
        <v>0.48129629629629633</v>
      </c>
      <c r="G39" s="61">
        <v>0.48538194444444444</v>
      </c>
      <c r="H39" s="61">
        <v>0.004085648148148148</v>
      </c>
      <c r="I39" s="60"/>
      <c r="J39" s="60" t="s">
        <v>120</v>
      </c>
      <c r="K39" s="60" t="s">
        <v>121</v>
      </c>
      <c r="L39" s="60" t="s">
        <v>121</v>
      </c>
      <c r="M39" s="61">
        <v>0.004085648148148148</v>
      </c>
      <c r="N39" s="62">
        <v>0.012268518518518519</v>
      </c>
    </row>
    <row r="40" spans="1:14" ht="15">
      <c r="A40" s="63" t="s">
        <v>122</v>
      </c>
      <c r="C40" s="58">
        <v>2</v>
      </c>
      <c r="D40" s="58">
        <v>7</v>
      </c>
      <c r="E40" s="64">
        <v>0.5131597222222223</v>
      </c>
      <c r="F40" s="64">
        <v>0.5611689814814814</v>
      </c>
      <c r="G40" s="64">
        <v>0.5711458333333334</v>
      </c>
      <c r="H40" s="64">
        <v>0.009976851851851853</v>
      </c>
      <c r="I40" s="58"/>
      <c r="J40" s="58" t="s">
        <v>94</v>
      </c>
      <c r="K40" s="58" t="s">
        <v>94</v>
      </c>
      <c r="L40" s="58" t="s">
        <v>118</v>
      </c>
      <c r="M40" s="58"/>
      <c r="N40" s="65">
        <v>0.017407407407407406</v>
      </c>
    </row>
    <row r="41" spans="1:14" ht="15">
      <c r="A41" s="63" t="s">
        <v>123</v>
      </c>
      <c r="N41" s="66"/>
    </row>
    <row r="42" spans="1:14" ht="15.75" thickBot="1">
      <c r="A42" s="67" t="s">
        <v>118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</row>
    <row r="43" ht="15.75" thickBot="1">
      <c r="A43" s="58"/>
    </row>
    <row r="44" spans="1:14" ht="15">
      <c r="A44" s="59">
        <v>8</v>
      </c>
      <c r="B44" s="60">
        <v>173</v>
      </c>
      <c r="C44" s="60">
        <v>1</v>
      </c>
      <c r="D44" s="60">
        <v>9</v>
      </c>
      <c r="E44" s="61">
        <v>0.4166666666666667</v>
      </c>
      <c r="F44" s="61">
        <v>0.47671296296296295</v>
      </c>
      <c r="G44" s="61">
        <v>0.4795601851851852</v>
      </c>
      <c r="H44" s="61">
        <v>0.002847222222222222</v>
      </c>
      <c r="I44" s="60"/>
      <c r="J44" s="60" t="s">
        <v>124</v>
      </c>
      <c r="K44" s="60" t="s">
        <v>125</v>
      </c>
      <c r="L44" s="60" t="s">
        <v>125</v>
      </c>
      <c r="M44" s="61">
        <v>0.002847222222222222</v>
      </c>
      <c r="N44" s="62">
        <v>0.00644675925925926</v>
      </c>
    </row>
    <row r="45" spans="1:14" ht="15">
      <c r="A45" s="63" t="s">
        <v>126</v>
      </c>
      <c r="C45" s="58">
        <v>2</v>
      </c>
      <c r="D45" s="58">
        <v>8</v>
      </c>
      <c r="E45" s="64">
        <v>0.507337962962963</v>
      </c>
      <c r="F45" s="64">
        <v>0.5636111111111112</v>
      </c>
      <c r="G45" s="64">
        <v>0.5690972222222223</v>
      </c>
      <c r="H45" s="64">
        <v>0.005486111111111112</v>
      </c>
      <c r="I45" s="58"/>
      <c r="J45" s="58" t="s">
        <v>127</v>
      </c>
      <c r="K45" s="58" t="s">
        <v>127</v>
      </c>
      <c r="L45" s="58" t="s">
        <v>128</v>
      </c>
      <c r="M45" s="58"/>
      <c r="N45" s="65">
        <v>0.019849537037037037</v>
      </c>
    </row>
    <row r="46" spans="1:14" ht="15">
      <c r="A46" s="63" t="s">
        <v>129</v>
      </c>
      <c r="N46" s="66"/>
    </row>
    <row r="47" spans="1:14" ht="15.75" thickBot="1">
      <c r="A47" s="67" t="s">
        <v>128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9"/>
    </row>
    <row r="48" ht="15.75" thickBot="1">
      <c r="A48" s="58"/>
    </row>
    <row r="49" spans="1:14" ht="15">
      <c r="A49" s="59">
        <v>9</v>
      </c>
      <c r="B49" s="60">
        <v>172</v>
      </c>
      <c r="C49" s="60">
        <v>1</v>
      </c>
      <c r="D49" s="60">
        <v>7</v>
      </c>
      <c r="E49" s="61">
        <v>0.4166666666666667</v>
      </c>
      <c r="F49" s="61">
        <v>0.4761111111111111</v>
      </c>
      <c r="G49" s="61">
        <v>0.47837962962962965</v>
      </c>
      <c r="H49" s="61">
        <v>0.0022685185185185182</v>
      </c>
      <c r="I49" s="60"/>
      <c r="J49" s="60" t="s">
        <v>130</v>
      </c>
      <c r="K49" s="60" t="s">
        <v>131</v>
      </c>
      <c r="L49" s="60" t="s">
        <v>131</v>
      </c>
      <c r="M49" s="61">
        <v>0.0022685185185185182</v>
      </c>
      <c r="N49" s="62">
        <v>0.0052662037037037035</v>
      </c>
    </row>
    <row r="50" spans="1:14" ht="15">
      <c r="A50" s="63" t="s">
        <v>132</v>
      </c>
      <c r="C50" s="58">
        <v>2</v>
      </c>
      <c r="D50" s="58">
        <v>9</v>
      </c>
      <c r="E50" s="64">
        <v>0.5061574074074074</v>
      </c>
      <c r="F50" s="64">
        <v>0.5637268518518518</v>
      </c>
      <c r="G50" s="64">
        <v>0.5688541666666667</v>
      </c>
      <c r="H50" s="64">
        <v>0.005127314814814815</v>
      </c>
      <c r="I50" s="58"/>
      <c r="J50" s="58" t="s">
        <v>133</v>
      </c>
      <c r="K50" s="58" t="s">
        <v>133</v>
      </c>
      <c r="L50" s="58" t="s">
        <v>134</v>
      </c>
      <c r="M50" s="58"/>
      <c r="N50" s="65">
        <v>0.01996527777777778</v>
      </c>
    </row>
    <row r="51" spans="1:14" ht="15">
      <c r="A51" s="63" t="s">
        <v>135</v>
      </c>
      <c r="N51" s="66"/>
    </row>
    <row r="52" spans="1:14" ht="15.75" thickBot="1">
      <c r="A52" s="67" t="s">
        <v>134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9"/>
    </row>
    <row r="53" ht="15.75" thickBot="1">
      <c r="A53" s="58"/>
    </row>
    <row r="54" spans="1:14" ht="15">
      <c r="A54" s="59">
        <v>10</v>
      </c>
      <c r="B54" s="60">
        <v>166</v>
      </c>
      <c r="C54" s="60">
        <v>1</v>
      </c>
      <c r="D54" s="60">
        <v>15</v>
      </c>
      <c r="E54" s="61">
        <v>0.4166666666666667</v>
      </c>
      <c r="F54" s="61">
        <v>0.4812384259259259</v>
      </c>
      <c r="G54" s="61">
        <v>0.48593749999999997</v>
      </c>
      <c r="H54" s="61">
        <v>0.004699074074074074</v>
      </c>
      <c r="I54" s="60"/>
      <c r="J54" s="60" t="s">
        <v>136</v>
      </c>
      <c r="K54" s="60" t="s">
        <v>137</v>
      </c>
      <c r="L54" s="60" t="s">
        <v>137</v>
      </c>
      <c r="M54" s="61">
        <v>0.004699074074074074</v>
      </c>
      <c r="N54" s="62">
        <v>0.012824074074074073</v>
      </c>
    </row>
    <row r="55" spans="1:14" ht="15">
      <c r="A55" s="63" t="s">
        <v>138</v>
      </c>
      <c r="C55" s="58">
        <v>2</v>
      </c>
      <c r="D55" s="58">
        <v>10</v>
      </c>
      <c r="E55" s="64">
        <v>0.5137152777777778</v>
      </c>
      <c r="F55" s="64">
        <v>0.5686458333333334</v>
      </c>
      <c r="G55" s="64">
        <v>0.5734143518518519</v>
      </c>
      <c r="H55" s="64">
        <v>0.004768518518518518</v>
      </c>
      <c r="I55" s="58"/>
      <c r="J55" s="58" t="s">
        <v>139</v>
      </c>
      <c r="K55" s="58" t="s">
        <v>139</v>
      </c>
      <c r="L55" s="58" t="s">
        <v>140</v>
      </c>
      <c r="M55" s="58"/>
      <c r="N55" s="65">
        <v>0.02488425925925926</v>
      </c>
    </row>
    <row r="56" spans="1:14" ht="15">
      <c r="A56" s="63" t="s">
        <v>141</v>
      </c>
      <c r="N56" s="66"/>
    </row>
    <row r="57" spans="1:14" ht="15.75" thickBot="1">
      <c r="A57" s="67" t="s">
        <v>140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9"/>
    </row>
    <row r="58" ht="15.75" thickBot="1">
      <c r="A58" s="58"/>
    </row>
    <row r="59" spans="1:14" ht="15">
      <c r="A59" s="59">
        <v>11</v>
      </c>
      <c r="B59" s="60">
        <v>167</v>
      </c>
      <c r="C59" s="60">
        <v>1</v>
      </c>
      <c r="D59" s="60">
        <v>16</v>
      </c>
      <c r="E59" s="61">
        <v>0.4166666666666667</v>
      </c>
      <c r="F59" s="61">
        <v>0.4810069444444445</v>
      </c>
      <c r="G59" s="61">
        <v>0.48597222222222225</v>
      </c>
      <c r="H59" s="61">
        <v>0.004965277777777778</v>
      </c>
      <c r="I59" s="60"/>
      <c r="J59" s="60" t="s">
        <v>142</v>
      </c>
      <c r="K59" s="60" t="s">
        <v>143</v>
      </c>
      <c r="L59" s="60" t="s">
        <v>143</v>
      </c>
      <c r="M59" s="61">
        <v>0.004965277777777778</v>
      </c>
      <c r="N59" s="62">
        <v>0.012858796296296297</v>
      </c>
    </row>
    <row r="60" spans="1:14" ht="15">
      <c r="A60" s="63" t="s">
        <v>144</v>
      </c>
      <c r="C60" s="58">
        <v>2</v>
      </c>
      <c r="D60" s="58">
        <v>11</v>
      </c>
      <c r="E60" s="64">
        <v>0.51375</v>
      </c>
      <c r="F60" s="64">
        <v>0.5686921296296296</v>
      </c>
      <c r="G60" s="64">
        <v>0.5733564814814814</v>
      </c>
      <c r="H60" s="64">
        <v>0.004664351851851852</v>
      </c>
      <c r="I60" s="58"/>
      <c r="J60" s="58" t="s">
        <v>139</v>
      </c>
      <c r="K60" s="58" t="s">
        <v>139</v>
      </c>
      <c r="L60" s="58" t="s">
        <v>145</v>
      </c>
      <c r="M60" s="58"/>
      <c r="N60" s="65">
        <v>0.024930555555555553</v>
      </c>
    </row>
    <row r="61" spans="1:14" ht="15">
      <c r="A61" s="63" t="s">
        <v>146</v>
      </c>
      <c r="N61" s="66"/>
    </row>
    <row r="62" spans="1:14" ht="15.75" thickBot="1">
      <c r="A62" s="67" t="s">
        <v>145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9"/>
    </row>
    <row r="63" ht="15.75" thickBot="1">
      <c r="A63" s="58"/>
    </row>
    <row r="64" spans="1:14" ht="15">
      <c r="A64" s="59">
        <v>12</v>
      </c>
      <c r="B64" s="60">
        <v>157</v>
      </c>
      <c r="C64" s="60">
        <v>1</v>
      </c>
      <c r="D64" s="60">
        <v>12</v>
      </c>
      <c r="E64" s="61">
        <v>0.4166666666666667</v>
      </c>
      <c r="F64" s="61">
        <v>0.48160879629629627</v>
      </c>
      <c r="G64" s="61">
        <v>0.4849884259259259</v>
      </c>
      <c r="H64" s="61">
        <v>0.00337962962962963</v>
      </c>
      <c r="I64" s="60"/>
      <c r="J64" s="60" t="s">
        <v>147</v>
      </c>
      <c r="K64" s="60" t="s">
        <v>148</v>
      </c>
      <c r="L64" s="60" t="s">
        <v>148</v>
      </c>
      <c r="M64" s="61">
        <v>0.00337962962962963</v>
      </c>
      <c r="N64" s="62">
        <v>0.011875000000000002</v>
      </c>
    </row>
    <row r="65" spans="1:14" ht="15">
      <c r="A65" s="63" t="s">
        <v>149</v>
      </c>
      <c r="C65" s="58">
        <v>2</v>
      </c>
      <c r="D65" s="58">
        <v>12</v>
      </c>
      <c r="E65" s="64">
        <v>0.5127662037037037</v>
      </c>
      <c r="F65" s="64">
        <v>0.5741319444444445</v>
      </c>
      <c r="G65" s="64">
        <v>0.5786458333333333</v>
      </c>
      <c r="H65" s="64">
        <v>0.004513888888888889</v>
      </c>
      <c r="I65" s="58"/>
      <c r="J65" s="58" t="s">
        <v>150</v>
      </c>
      <c r="K65" s="58" t="s">
        <v>150</v>
      </c>
      <c r="L65" s="58" t="s">
        <v>151</v>
      </c>
      <c r="M65" s="58"/>
      <c r="N65" s="65">
        <v>0.03037037037037037</v>
      </c>
    </row>
    <row r="66" spans="1:14" ht="15">
      <c r="A66" s="63" t="s">
        <v>152</v>
      </c>
      <c r="N66" s="66"/>
    </row>
    <row r="67" spans="1:14" ht="15.75" thickBot="1">
      <c r="A67" s="67" t="s">
        <v>151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9"/>
    </row>
    <row r="68" ht="15.75" thickBot="1">
      <c r="A68" s="58"/>
    </row>
    <row r="69" spans="1:14" ht="15">
      <c r="A69" s="59">
        <v>13</v>
      </c>
      <c r="B69" s="60">
        <v>158</v>
      </c>
      <c r="C69" s="60">
        <v>1</v>
      </c>
      <c r="D69" s="60">
        <v>11</v>
      </c>
      <c r="E69" s="61">
        <v>0.4166666666666667</v>
      </c>
      <c r="F69" s="61">
        <v>0.4816550925925926</v>
      </c>
      <c r="G69" s="61">
        <v>0.4848958333333333</v>
      </c>
      <c r="H69" s="61">
        <v>0.0032407407407407406</v>
      </c>
      <c r="I69" s="60"/>
      <c r="J69" s="60" t="s">
        <v>153</v>
      </c>
      <c r="K69" s="60" t="s">
        <v>154</v>
      </c>
      <c r="L69" s="60" t="s">
        <v>154</v>
      </c>
      <c r="M69" s="61">
        <v>0.0032407407407407406</v>
      </c>
      <c r="N69" s="62">
        <v>0.011782407407407406</v>
      </c>
    </row>
    <row r="70" spans="1:14" ht="15">
      <c r="A70" s="63" t="s">
        <v>155</v>
      </c>
      <c r="C70" s="58">
        <v>2</v>
      </c>
      <c r="D70" s="58">
        <v>13</v>
      </c>
      <c r="E70" s="64">
        <v>0.5126736111111111</v>
      </c>
      <c r="F70" s="64">
        <v>0.5741435185185185</v>
      </c>
      <c r="G70" s="64">
        <v>0.5782175925925926</v>
      </c>
      <c r="H70" s="64">
        <v>0.004074074074074075</v>
      </c>
      <c r="I70" s="58"/>
      <c r="J70" s="58" t="s">
        <v>156</v>
      </c>
      <c r="K70" s="58" t="s">
        <v>156</v>
      </c>
      <c r="L70" s="58" t="s">
        <v>157</v>
      </c>
      <c r="M70" s="58"/>
      <c r="N70" s="65">
        <v>0.030381944444444444</v>
      </c>
    </row>
    <row r="71" spans="1:14" ht="15">
      <c r="A71" s="63" t="s">
        <v>158</v>
      </c>
      <c r="N71" s="66"/>
    </row>
    <row r="72" spans="1:14" ht="15.75" thickBot="1">
      <c r="A72" s="67" t="s">
        <v>157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9"/>
    </row>
    <row r="73" ht="15.75" thickBot="1">
      <c r="A73" s="58"/>
    </row>
    <row r="74" spans="1:14" ht="15">
      <c r="A74" s="59">
        <v>14</v>
      </c>
      <c r="B74" s="60">
        <v>160</v>
      </c>
      <c r="C74" s="60">
        <v>1</v>
      </c>
      <c r="D74" s="60">
        <v>18</v>
      </c>
      <c r="E74" s="61">
        <v>0.4166666666666667</v>
      </c>
      <c r="F74" s="61">
        <v>0.4900810185185185</v>
      </c>
      <c r="G74" s="61">
        <v>0.492962962962963</v>
      </c>
      <c r="H74" s="61">
        <v>0.0028819444444444444</v>
      </c>
      <c r="I74" s="60"/>
      <c r="J74" s="60" t="s">
        <v>159</v>
      </c>
      <c r="K74" s="60" t="s">
        <v>160</v>
      </c>
      <c r="L74" s="60" t="s">
        <v>160</v>
      </c>
      <c r="M74" s="61">
        <v>0.0028819444444444444</v>
      </c>
      <c r="N74" s="62">
        <v>0.019849537037037037</v>
      </c>
    </row>
    <row r="75" spans="1:14" ht="15">
      <c r="A75" s="63" t="s">
        <v>161</v>
      </c>
      <c r="C75" s="58">
        <v>2</v>
      </c>
      <c r="D75" s="58">
        <v>14</v>
      </c>
      <c r="E75" s="64">
        <v>0.5207407407407407</v>
      </c>
      <c r="F75" s="64">
        <v>0.581400462962963</v>
      </c>
      <c r="G75" s="64">
        <v>0.5869791666666667</v>
      </c>
      <c r="H75" s="64">
        <v>0.005578703703703704</v>
      </c>
      <c r="I75" s="58"/>
      <c r="J75" s="58" t="s">
        <v>154</v>
      </c>
      <c r="K75" s="58" t="s">
        <v>154</v>
      </c>
      <c r="L75" s="58" t="s">
        <v>162</v>
      </c>
      <c r="M75" s="58"/>
      <c r="N75" s="65">
        <v>0.037638888888888895</v>
      </c>
    </row>
    <row r="76" spans="1:14" ht="15">
      <c r="A76" s="63" t="s">
        <v>163</v>
      </c>
      <c r="N76" s="66"/>
    </row>
    <row r="77" spans="1:14" ht="15.75" thickBot="1">
      <c r="A77" s="67" t="s">
        <v>162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9"/>
    </row>
    <row r="78" ht="15.75" thickBot="1">
      <c r="A78" s="58"/>
    </row>
    <row r="79" spans="1:14" ht="15">
      <c r="A79" s="59">
        <v>15</v>
      </c>
      <c r="B79" s="60">
        <v>168</v>
      </c>
      <c r="C79" s="60">
        <v>1</v>
      </c>
      <c r="D79" s="60">
        <v>17</v>
      </c>
      <c r="E79" s="61">
        <v>0.4166666666666667</v>
      </c>
      <c r="F79" s="61">
        <v>0.4811342592592593</v>
      </c>
      <c r="G79" s="61">
        <v>0.4882870370370371</v>
      </c>
      <c r="H79" s="61">
        <v>0.007152777777777779</v>
      </c>
      <c r="I79" s="60"/>
      <c r="J79" s="60" t="s">
        <v>164</v>
      </c>
      <c r="K79" s="60" t="s">
        <v>165</v>
      </c>
      <c r="L79" s="60" t="s">
        <v>165</v>
      </c>
      <c r="M79" s="61">
        <v>0.007152777777777779</v>
      </c>
      <c r="N79" s="62">
        <v>0.015173611111111112</v>
      </c>
    </row>
    <row r="80" spans="1:14" ht="15">
      <c r="A80" s="63" t="s">
        <v>166</v>
      </c>
      <c r="C80" s="58">
        <v>2</v>
      </c>
      <c r="D80" s="58">
        <v>15</v>
      </c>
      <c r="E80" s="64">
        <v>0.5160648148148148</v>
      </c>
      <c r="F80" s="64">
        <v>0.5829166666666666</v>
      </c>
      <c r="G80" s="64">
        <v>0.5883912037037037</v>
      </c>
      <c r="H80" s="64">
        <v>0.005474537037037037</v>
      </c>
      <c r="I80" s="58"/>
      <c r="J80" s="58" t="s">
        <v>167</v>
      </c>
      <c r="K80" s="58" t="s">
        <v>167</v>
      </c>
      <c r="L80" s="58" t="s">
        <v>168</v>
      </c>
      <c r="M80" s="58"/>
      <c r="N80" s="65">
        <v>0.039155092592592596</v>
      </c>
    </row>
    <row r="81" spans="1:14" ht="15">
      <c r="A81" s="63" t="s">
        <v>169</v>
      </c>
      <c r="N81" s="66"/>
    </row>
    <row r="82" spans="1:14" ht="15.75" thickBot="1">
      <c r="A82" s="67" t="s">
        <v>168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9"/>
    </row>
    <row r="83" ht="15.75" thickBot="1">
      <c r="A83" s="58"/>
    </row>
    <row r="84" spans="1:14" ht="15">
      <c r="A84" s="59">
        <v>16</v>
      </c>
      <c r="B84" s="60">
        <v>170</v>
      </c>
      <c r="C84" s="60">
        <v>1</v>
      </c>
      <c r="D84" s="60">
        <v>10</v>
      </c>
      <c r="E84" s="61">
        <v>0.4166666666666667</v>
      </c>
      <c r="F84" s="61">
        <v>0.4766550925925926</v>
      </c>
      <c r="G84" s="61">
        <v>0.4817939814814815</v>
      </c>
      <c r="H84" s="61">
        <v>0.005138888888888889</v>
      </c>
      <c r="I84" s="60"/>
      <c r="J84" s="60" t="s">
        <v>170</v>
      </c>
      <c r="K84" s="60" t="s">
        <v>171</v>
      </c>
      <c r="L84" s="60" t="s">
        <v>171</v>
      </c>
      <c r="M84" s="61">
        <v>0.005138888888888889</v>
      </c>
      <c r="N84" s="62">
        <v>0.008680555555555556</v>
      </c>
    </row>
    <row r="85" spans="1:14" ht="15">
      <c r="A85" s="63" t="s">
        <v>172</v>
      </c>
      <c r="C85" s="58">
        <v>2</v>
      </c>
      <c r="D85" s="58">
        <v>16</v>
      </c>
      <c r="E85" s="64">
        <v>0.5095717592592592</v>
      </c>
      <c r="F85" s="64">
        <v>0.5836689814814815</v>
      </c>
      <c r="G85" s="64">
        <v>0.5946180555555556</v>
      </c>
      <c r="H85" s="64">
        <v>0.010949074074074075</v>
      </c>
      <c r="I85" s="58"/>
      <c r="J85" s="58" t="s">
        <v>173</v>
      </c>
      <c r="K85" s="58" t="s">
        <v>173</v>
      </c>
      <c r="L85" s="58" t="s">
        <v>174</v>
      </c>
      <c r="M85" s="58"/>
      <c r="N85" s="65">
        <v>0.03990740740740741</v>
      </c>
    </row>
    <row r="86" spans="1:14" ht="15">
      <c r="A86" s="63" t="s">
        <v>175</v>
      </c>
      <c r="N86" s="66"/>
    </row>
    <row r="87" spans="1:14" ht="15.75" thickBot="1">
      <c r="A87" s="67" t="s">
        <v>174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9"/>
    </row>
    <row r="88" ht="15.75" thickBot="1">
      <c r="A88" s="58"/>
    </row>
    <row r="89" spans="1:14" ht="15">
      <c r="A89" s="59">
        <v>17</v>
      </c>
      <c r="B89" s="60">
        <v>153</v>
      </c>
      <c r="C89" s="60">
        <v>1</v>
      </c>
      <c r="D89" s="60">
        <v>21</v>
      </c>
      <c r="E89" s="61">
        <v>0.4166666666666667</v>
      </c>
      <c r="F89" s="61">
        <v>0.4842824074074074</v>
      </c>
      <c r="G89" s="61">
        <v>0.4979166666666666</v>
      </c>
      <c r="H89" s="61">
        <v>0.013634259259259257</v>
      </c>
      <c r="I89" s="60"/>
      <c r="J89" s="60" t="s">
        <v>176</v>
      </c>
      <c r="K89" s="60" t="s">
        <v>177</v>
      </c>
      <c r="L89" s="60" t="s">
        <v>177</v>
      </c>
      <c r="M89" s="61">
        <v>0.013634259259259257</v>
      </c>
      <c r="N89" s="62">
        <v>0.02480324074074074</v>
      </c>
    </row>
    <row r="90" spans="1:14" ht="15">
      <c r="A90" s="63" t="s">
        <v>178</v>
      </c>
      <c r="C90" s="58">
        <v>2</v>
      </c>
      <c r="D90" s="58">
        <v>17</v>
      </c>
      <c r="E90" s="64">
        <v>0.5256944444444445</v>
      </c>
      <c r="F90" s="64">
        <v>0.594849537037037</v>
      </c>
      <c r="G90" s="64">
        <v>0.6106365740740741</v>
      </c>
      <c r="H90" s="64">
        <v>0.015787037037037037</v>
      </c>
      <c r="I90" s="58"/>
      <c r="J90" s="58" t="s">
        <v>179</v>
      </c>
      <c r="K90" s="58" t="s">
        <v>179</v>
      </c>
      <c r="L90" s="58" t="s">
        <v>180</v>
      </c>
      <c r="M90" s="58"/>
      <c r="N90" s="65">
        <v>0.05108796296296297</v>
      </c>
    </row>
    <row r="91" spans="1:14" ht="15">
      <c r="A91" s="63" t="s">
        <v>181</v>
      </c>
      <c r="N91" s="66"/>
    </row>
    <row r="92" spans="1:14" ht="15.75" thickBot="1">
      <c r="A92" s="67" t="s">
        <v>180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9"/>
    </row>
    <row r="93" ht="15.75" thickBot="1">
      <c r="A93" s="58"/>
    </row>
    <row r="94" spans="1:14" ht="15">
      <c r="A94" s="59">
        <v>18</v>
      </c>
      <c r="B94" s="60">
        <v>161</v>
      </c>
      <c r="C94" s="60">
        <v>1</v>
      </c>
      <c r="D94" s="60">
        <v>19</v>
      </c>
      <c r="E94" s="61">
        <v>0.4166666666666667</v>
      </c>
      <c r="F94" s="61">
        <v>0.4886458333333333</v>
      </c>
      <c r="G94" s="61">
        <v>0.4953356481481481</v>
      </c>
      <c r="H94" s="61">
        <v>0.006689814814814814</v>
      </c>
      <c r="I94" s="60"/>
      <c r="J94" s="60" t="s">
        <v>182</v>
      </c>
      <c r="K94" s="60" t="s">
        <v>183</v>
      </c>
      <c r="L94" s="60" t="s">
        <v>183</v>
      </c>
      <c r="M94" s="61">
        <v>0.006689814814814814</v>
      </c>
      <c r="N94" s="62">
        <v>0.022222222222222223</v>
      </c>
    </row>
    <row r="95" spans="1:14" ht="15">
      <c r="A95" s="63" t="s">
        <v>184</v>
      </c>
      <c r="C95" s="58">
        <v>2</v>
      </c>
      <c r="D95" s="58">
        <v>18</v>
      </c>
      <c r="E95" s="64">
        <v>0.5231134259259259</v>
      </c>
      <c r="F95" s="64">
        <v>0.5956712962962963</v>
      </c>
      <c r="G95" s="64">
        <v>0.6038194444444445</v>
      </c>
      <c r="H95" s="64">
        <v>0.008148148148148147</v>
      </c>
      <c r="I95" s="58"/>
      <c r="J95" s="58" t="s">
        <v>185</v>
      </c>
      <c r="K95" s="58" t="s">
        <v>185</v>
      </c>
      <c r="L95" s="58" t="s">
        <v>186</v>
      </c>
      <c r="M95" s="58"/>
      <c r="N95" s="65">
        <v>0.051909722222222225</v>
      </c>
    </row>
    <row r="96" spans="1:14" ht="15">
      <c r="A96" s="63" t="s">
        <v>187</v>
      </c>
      <c r="N96" s="66"/>
    </row>
    <row r="97" spans="1:14" ht="15.75" thickBot="1">
      <c r="A97" s="67" t="s">
        <v>186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9"/>
    </row>
    <row r="98" ht="15.75" thickBot="1">
      <c r="A98" s="58"/>
    </row>
    <row r="99" spans="1:14" ht="15">
      <c r="A99" s="59">
        <v>19</v>
      </c>
      <c r="B99" s="60">
        <v>155</v>
      </c>
      <c r="C99" s="60">
        <v>1</v>
      </c>
      <c r="D99" s="60">
        <v>22</v>
      </c>
      <c r="E99" s="61">
        <v>0.4166666666666667</v>
      </c>
      <c r="F99" s="61">
        <v>0.498136574074074</v>
      </c>
      <c r="G99" s="61">
        <v>0.500625</v>
      </c>
      <c r="H99" s="61">
        <v>0.002488425925925926</v>
      </c>
      <c r="I99" s="60"/>
      <c r="J99" s="60" t="s">
        <v>188</v>
      </c>
      <c r="K99" s="60" t="s">
        <v>189</v>
      </c>
      <c r="L99" s="60" t="s">
        <v>189</v>
      </c>
      <c r="M99" s="61">
        <v>0.002488425925925926</v>
      </c>
      <c r="N99" s="62">
        <v>0.027511574074074074</v>
      </c>
    </row>
    <row r="100" spans="1:14" ht="15">
      <c r="A100" s="63" t="s">
        <v>190</v>
      </c>
      <c r="C100" s="58">
        <v>2</v>
      </c>
      <c r="D100" s="58">
        <v>19</v>
      </c>
      <c r="E100" s="64">
        <v>0.5284027777777778</v>
      </c>
      <c r="F100" s="64">
        <v>0.6038541666666667</v>
      </c>
      <c r="G100" s="64">
        <v>0.6082291666666667</v>
      </c>
      <c r="H100" s="64">
        <v>0.0043749999999999995</v>
      </c>
      <c r="I100" s="58"/>
      <c r="J100" s="58" t="s">
        <v>191</v>
      </c>
      <c r="K100" s="58" t="s">
        <v>191</v>
      </c>
      <c r="L100" s="58" t="s">
        <v>192</v>
      </c>
      <c r="M100" s="58"/>
      <c r="N100" s="65">
        <v>0.06009259259259259</v>
      </c>
    </row>
    <row r="101" spans="1:14" ht="15">
      <c r="A101" s="63" t="s">
        <v>193</v>
      </c>
      <c r="N101" s="66"/>
    </row>
    <row r="102" spans="1:14" ht="15.75" thickBot="1">
      <c r="A102" s="67" t="s">
        <v>192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9"/>
    </row>
    <row r="103" ht="15.75" thickBot="1">
      <c r="A103" s="58"/>
    </row>
    <row r="104" spans="1:14" ht="15">
      <c r="A104" s="59">
        <v>20</v>
      </c>
      <c r="B104" s="60">
        <v>152</v>
      </c>
      <c r="C104" s="60">
        <v>1</v>
      </c>
      <c r="D104" s="60">
        <v>23</v>
      </c>
      <c r="E104" s="61">
        <v>0.4166666666666667</v>
      </c>
      <c r="F104" s="61">
        <v>0.5162962962962964</v>
      </c>
      <c r="G104" s="61">
        <v>0.5185416666666667</v>
      </c>
      <c r="H104" s="61">
        <v>0.0022453703703703702</v>
      </c>
      <c r="I104" s="60"/>
      <c r="J104" s="60" t="s">
        <v>194</v>
      </c>
      <c r="K104" s="60" t="s">
        <v>195</v>
      </c>
      <c r="L104" s="60" t="s">
        <v>195</v>
      </c>
      <c r="M104" s="61">
        <v>0.0022453703703703702</v>
      </c>
      <c r="N104" s="62">
        <v>0.045428240740740734</v>
      </c>
    </row>
    <row r="105" spans="1:14" ht="15">
      <c r="A105" s="63" t="s">
        <v>196</v>
      </c>
      <c r="C105" s="58">
        <v>2</v>
      </c>
      <c r="D105" s="58">
        <v>20</v>
      </c>
      <c r="E105" s="64">
        <v>0.5463194444444445</v>
      </c>
      <c r="F105" s="64">
        <v>0.6114236111111111</v>
      </c>
      <c r="G105" s="64">
        <v>0.6160532407407407</v>
      </c>
      <c r="H105" s="64">
        <v>0.00462962962962963</v>
      </c>
      <c r="I105" s="58"/>
      <c r="J105" s="58" t="s">
        <v>197</v>
      </c>
      <c r="K105" s="58" t="s">
        <v>197</v>
      </c>
      <c r="L105" s="58" t="s">
        <v>198</v>
      </c>
      <c r="M105" s="58"/>
      <c r="N105" s="65">
        <v>0.06766203703703703</v>
      </c>
    </row>
    <row r="106" spans="1:14" ht="15">
      <c r="A106" s="63" t="s">
        <v>199</v>
      </c>
      <c r="N106" s="66"/>
    </row>
    <row r="107" spans="1:14" ht="15.75" thickBot="1">
      <c r="A107" s="67" t="s">
        <v>198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9"/>
    </row>
    <row r="108" ht="15.75" thickBot="1">
      <c r="A108" s="58"/>
    </row>
    <row r="109" spans="1:14" ht="15">
      <c r="A109" s="59" t="s">
        <v>200</v>
      </c>
      <c r="B109" s="60">
        <v>171</v>
      </c>
      <c r="C109" s="60">
        <v>1</v>
      </c>
      <c r="D109" s="60">
        <v>1</v>
      </c>
      <c r="E109" s="61">
        <v>0.4166666666666667</v>
      </c>
      <c r="F109" s="61">
        <v>0.4716782407407407</v>
      </c>
      <c r="G109" s="61">
        <v>0.4731134259259259</v>
      </c>
      <c r="H109" s="61">
        <v>0.0014351851851851854</v>
      </c>
      <c r="I109" s="60"/>
      <c r="J109" s="60" t="s">
        <v>201</v>
      </c>
      <c r="K109" s="60" t="s">
        <v>202</v>
      </c>
      <c r="L109" s="60" t="s">
        <v>202</v>
      </c>
      <c r="M109" s="61">
        <v>0.0014351851851851854</v>
      </c>
      <c r="N109" s="62">
        <v>0</v>
      </c>
    </row>
    <row r="110" spans="1:14" ht="15">
      <c r="A110" s="63" t="s">
        <v>203</v>
      </c>
      <c r="C110" s="58">
        <v>2</v>
      </c>
      <c r="D110" s="58" t="s">
        <v>54</v>
      </c>
      <c r="E110" s="64">
        <v>0.5008912037037038</v>
      </c>
      <c r="F110" s="64">
        <v>0.546423611111111</v>
      </c>
      <c r="G110" s="64">
        <v>0.5503472222222222</v>
      </c>
      <c r="H110" s="64">
        <v>0.003923611111111111</v>
      </c>
      <c r="I110" s="58"/>
      <c r="J110" s="58" t="s">
        <v>204</v>
      </c>
      <c r="K110" s="58" t="s">
        <v>204</v>
      </c>
      <c r="L110" s="58" t="s">
        <v>205</v>
      </c>
      <c r="M110" s="58"/>
      <c r="N110" s="65">
        <v>0.0026620370370370374</v>
      </c>
    </row>
    <row r="111" spans="1:14" ht="15">
      <c r="A111" s="63" t="s">
        <v>206</v>
      </c>
      <c r="N111" s="66"/>
    </row>
    <row r="112" spans="1:14" ht="15.75" thickBot="1">
      <c r="A112" s="67" t="s">
        <v>207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9"/>
    </row>
    <row r="113" ht="15.75" thickBot="1">
      <c r="A113" s="58"/>
    </row>
    <row r="114" spans="1:14" ht="15">
      <c r="A114" s="59" t="s">
        <v>200</v>
      </c>
      <c r="B114" s="60">
        <v>162</v>
      </c>
      <c r="C114" s="60">
        <v>1</v>
      </c>
      <c r="D114" s="60" t="s">
        <v>54</v>
      </c>
      <c r="E114" s="61">
        <v>0.4166666666666667</v>
      </c>
      <c r="F114" s="61">
        <v>0.47615740740740736</v>
      </c>
      <c r="G114" s="61">
        <v>0.4786226851851852</v>
      </c>
      <c r="H114" s="61">
        <v>0.0024652777777777776</v>
      </c>
      <c r="I114" s="60"/>
      <c r="J114" s="60" t="s">
        <v>208</v>
      </c>
      <c r="K114" s="60" t="s">
        <v>209</v>
      </c>
      <c r="L114" s="60" t="s">
        <v>209</v>
      </c>
      <c r="M114" s="61">
        <v>0.0024652777777777776</v>
      </c>
      <c r="N114" s="62">
        <v>0.005509259259259259</v>
      </c>
    </row>
    <row r="115" spans="1:14" ht="15">
      <c r="A115" s="63" t="s">
        <v>210</v>
      </c>
      <c r="C115" s="58">
        <v>2</v>
      </c>
      <c r="D115" s="58" t="s">
        <v>54</v>
      </c>
      <c r="E115" s="58"/>
      <c r="F115" s="58"/>
      <c r="G115" s="58"/>
      <c r="H115" s="58"/>
      <c r="I115" s="58"/>
      <c r="J115" s="58"/>
      <c r="K115" s="58"/>
      <c r="L115" s="58"/>
      <c r="M115" s="58"/>
      <c r="N115" s="66"/>
    </row>
    <row r="116" spans="1:14" ht="15">
      <c r="A116" s="63" t="s">
        <v>211</v>
      </c>
      <c r="N116" s="66"/>
    </row>
    <row r="117" spans="1:14" ht="15.75" thickBot="1">
      <c r="A117" s="67" t="s">
        <v>207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9"/>
    </row>
    <row r="118" ht="15.75" thickBot="1">
      <c r="A118" s="58"/>
    </row>
    <row r="119" spans="1:14" ht="15">
      <c r="A119" s="59" t="s">
        <v>200</v>
      </c>
      <c r="B119" s="60">
        <v>154</v>
      </c>
      <c r="C119" s="60">
        <v>1</v>
      </c>
      <c r="D119" s="60" t="s">
        <v>54</v>
      </c>
      <c r="E119" s="61">
        <v>0.4166666666666667</v>
      </c>
      <c r="F119" s="61">
        <v>0.4842361111111111</v>
      </c>
      <c r="G119" s="61">
        <v>0.4976736111111111</v>
      </c>
      <c r="H119" s="61">
        <v>0.0134375</v>
      </c>
      <c r="I119" s="60"/>
      <c r="J119" s="60" t="s">
        <v>212</v>
      </c>
      <c r="K119" s="60" t="s">
        <v>213</v>
      </c>
      <c r="L119" s="60" t="s">
        <v>213</v>
      </c>
      <c r="M119" s="61">
        <v>0.0134375</v>
      </c>
      <c r="N119" s="62">
        <v>0.024560185185185185</v>
      </c>
    </row>
    <row r="120" spans="1:14" ht="15">
      <c r="A120" s="63" t="s">
        <v>214</v>
      </c>
      <c r="C120" s="58">
        <v>2</v>
      </c>
      <c r="D120" s="58" t="s">
        <v>54</v>
      </c>
      <c r="E120" s="58"/>
      <c r="F120" s="58"/>
      <c r="G120" s="58"/>
      <c r="H120" s="58"/>
      <c r="I120" s="58"/>
      <c r="J120" s="58"/>
      <c r="K120" s="58"/>
      <c r="L120" s="58"/>
      <c r="M120" s="58"/>
      <c r="N120" s="66"/>
    </row>
    <row r="121" spans="1:14" ht="15">
      <c r="A121" s="63" t="s">
        <v>215</v>
      </c>
      <c r="N121" s="66"/>
    </row>
    <row r="122" spans="1:14" ht="15.75" thickBot="1">
      <c r="A122" s="67" t="s">
        <v>207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9"/>
    </row>
    <row r="123" ht="15">
      <c r="A123" s="58"/>
    </row>
  </sheetData>
  <sheetProtection password="E331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18.28125" style="0" bestFit="1" customWidth="1"/>
    <col min="2" max="2" width="5.421875" style="0" customWidth="1"/>
    <col min="3" max="3" width="4.00390625" style="0" customWidth="1"/>
    <col min="4" max="4" width="8.00390625" style="0" customWidth="1"/>
    <col min="5" max="8" width="7.00390625" style="0" customWidth="1"/>
    <col min="9" max="9" width="2.57421875" style="0" customWidth="1"/>
    <col min="10" max="10" width="7.28125" style="0" customWidth="1"/>
    <col min="11" max="11" width="6.421875" style="0" customWidth="1"/>
    <col min="12" max="12" width="7.7109375" style="0" customWidth="1"/>
    <col min="13" max="13" width="7.140625" style="0" customWidth="1"/>
    <col min="14" max="14" width="7.00390625" style="0" customWidth="1"/>
  </cols>
  <sheetData>
    <row r="1" ht="15">
      <c r="A1" t="s">
        <v>70</v>
      </c>
    </row>
    <row r="2" ht="15">
      <c r="A2" t="s">
        <v>71</v>
      </c>
    </row>
    <row r="3" ht="15">
      <c r="A3" s="57">
        <v>41760</v>
      </c>
    </row>
    <row r="4" spans="1:14" ht="21">
      <c r="A4" s="101" t="s">
        <v>216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6" ht="15">
      <c r="A6" t="s">
        <v>73</v>
      </c>
    </row>
    <row r="7" ht="15">
      <c r="A7" t="s">
        <v>74</v>
      </c>
    </row>
    <row r="8" spans="1:14" ht="15.75" thickBot="1">
      <c r="A8" s="58"/>
      <c r="B8" s="58" t="s">
        <v>10</v>
      </c>
      <c r="C8" s="58" t="s">
        <v>75</v>
      </c>
      <c r="D8" s="58" t="s">
        <v>9</v>
      </c>
      <c r="E8" s="58" t="s">
        <v>13</v>
      </c>
      <c r="F8" s="58" t="s">
        <v>14</v>
      </c>
      <c r="G8" s="58" t="s">
        <v>76</v>
      </c>
      <c r="H8" s="58" t="s">
        <v>77</v>
      </c>
      <c r="I8" s="58" t="s">
        <v>78</v>
      </c>
      <c r="J8" s="58" t="s">
        <v>79</v>
      </c>
      <c r="K8" s="58" t="s">
        <v>80</v>
      </c>
      <c r="L8" s="58" t="s">
        <v>81</v>
      </c>
      <c r="M8" s="58" t="s">
        <v>82</v>
      </c>
      <c r="N8" s="58" t="s">
        <v>83</v>
      </c>
    </row>
    <row r="9" spans="1:14" ht="15">
      <c r="A9" s="59">
        <v>1</v>
      </c>
      <c r="B9" s="60">
        <v>184</v>
      </c>
      <c r="C9" s="60">
        <v>1</v>
      </c>
      <c r="D9" s="60">
        <v>1</v>
      </c>
      <c r="E9" s="61">
        <v>0.4270833333333333</v>
      </c>
      <c r="F9" s="61">
        <v>0.49385416666666665</v>
      </c>
      <c r="G9" s="61">
        <v>0.4954282407407407</v>
      </c>
      <c r="H9" s="61">
        <v>0.001574074074074074</v>
      </c>
      <c r="I9" s="60"/>
      <c r="J9" s="60" t="s">
        <v>217</v>
      </c>
      <c r="K9" s="60" t="s">
        <v>218</v>
      </c>
      <c r="L9" s="60" t="s">
        <v>218</v>
      </c>
      <c r="M9" s="61">
        <v>0.001574074074074074</v>
      </c>
      <c r="N9" s="62">
        <v>0</v>
      </c>
    </row>
    <row r="10" spans="1:14" ht="15">
      <c r="A10" s="63" t="s">
        <v>219</v>
      </c>
      <c r="C10" s="58">
        <v>2</v>
      </c>
      <c r="D10" s="58">
        <v>1</v>
      </c>
      <c r="E10" s="64">
        <v>0.5232060185185184</v>
      </c>
      <c r="F10" s="64">
        <v>0.5828587962962963</v>
      </c>
      <c r="G10" s="64">
        <v>0.5866203703703704</v>
      </c>
      <c r="H10" s="64">
        <v>0.003761574074074074</v>
      </c>
      <c r="I10" s="58"/>
      <c r="J10" s="58" t="s">
        <v>220</v>
      </c>
      <c r="K10" s="58" t="s">
        <v>220</v>
      </c>
      <c r="L10" s="58" t="s">
        <v>221</v>
      </c>
      <c r="M10" s="58"/>
      <c r="N10" s="65">
        <v>0</v>
      </c>
    </row>
    <row r="11" spans="1:14" ht="15">
      <c r="A11" s="63" t="s">
        <v>222</v>
      </c>
      <c r="N11" s="66"/>
    </row>
    <row r="12" spans="1:14" ht="15.75" thickBot="1">
      <c r="A12" s="67" t="s">
        <v>221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</row>
    <row r="13" ht="15.75" thickBot="1">
      <c r="A13" s="58"/>
    </row>
    <row r="14" spans="1:14" ht="15">
      <c r="A14" s="59">
        <v>2</v>
      </c>
      <c r="B14" s="60">
        <v>181</v>
      </c>
      <c r="C14" s="60">
        <v>1</v>
      </c>
      <c r="D14" s="60">
        <v>2</v>
      </c>
      <c r="E14" s="61">
        <v>0.4270833333333333</v>
      </c>
      <c r="F14" s="61">
        <v>0.4938078703703704</v>
      </c>
      <c r="G14" s="61">
        <v>0.49895833333333334</v>
      </c>
      <c r="H14" s="61">
        <v>0.0051504629629629635</v>
      </c>
      <c r="I14" s="60"/>
      <c r="J14" s="60" t="s">
        <v>223</v>
      </c>
      <c r="K14" s="60" t="s">
        <v>224</v>
      </c>
      <c r="L14" s="60" t="s">
        <v>224</v>
      </c>
      <c r="M14" s="61">
        <v>0.0051504629629629635</v>
      </c>
      <c r="N14" s="62">
        <v>0.003530092592592592</v>
      </c>
    </row>
    <row r="15" spans="1:14" ht="15">
      <c r="A15" s="63" t="s">
        <v>225</v>
      </c>
      <c r="C15" s="58">
        <v>2</v>
      </c>
      <c r="D15" s="58">
        <v>2</v>
      </c>
      <c r="E15" s="64">
        <v>0.5267361111111112</v>
      </c>
      <c r="F15" s="64">
        <v>0.5901967592592593</v>
      </c>
      <c r="G15" s="64">
        <v>0.5954976851851852</v>
      </c>
      <c r="H15" s="64">
        <v>0.005300925925925925</v>
      </c>
      <c r="I15" s="58"/>
      <c r="J15" s="58" t="s">
        <v>226</v>
      </c>
      <c r="K15" s="58" t="s">
        <v>226</v>
      </c>
      <c r="L15" s="58" t="s">
        <v>227</v>
      </c>
      <c r="M15" s="58"/>
      <c r="N15" s="65">
        <v>0.007337962962962963</v>
      </c>
    </row>
    <row r="16" spans="1:14" ht="15">
      <c r="A16" s="63" t="s">
        <v>228</v>
      </c>
      <c r="N16" s="66"/>
    </row>
    <row r="17" spans="1:14" ht="15.75" thickBot="1">
      <c r="A17" s="67" t="s">
        <v>227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</row>
    <row r="18" ht="15.75" thickBot="1">
      <c r="A18" s="58"/>
    </row>
    <row r="19" spans="1:14" ht="15">
      <c r="A19" s="59">
        <v>3</v>
      </c>
      <c r="B19" s="60">
        <v>182</v>
      </c>
      <c r="C19" s="60">
        <v>1</v>
      </c>
      <c r="D19" s="60">
        <v>3</v>
      </c>
      <c r="E19" s="61">
        <v>0.4270833333333333</v>
      </c>
      <c r="F19" s="61">
        <v>0.4968518518518519</v>
      </c>
      <c r="G19" s="61">
        <v>0.49971064814814814</v>
      </c>
      <c r="H19" s="61">
        <v>0.0028587962962962963</v>
      </c>
      <c r="I19" s="60"/>
      <c r="J19" s="60" t="s">
        <v>229</v>
      </c>
      <c r="K19" s="60" t="s">
        <v>230</v>
      </c>
      <c r="L19" s="60" t="s">
        <v>230</v>
      </c>
      <c r="M19" s="61">
        <v>0.0028587962962962963</v>
      </c>
      <c r="N19" s="62">
        <v>0.0042824074074074075</v>
      </c>
    </row>
    <row r="20" spans="1:14" ht="15">
      <c r="A20" s="63" t="s">
        <v>231</v>
      </c>
      <c r="C20" s="58">
        <v>2</v>
      </c>
      <c r="D20" s="58">
        <v>3</v>
      </c>
      <c r="E20" s="64">
        <v>0.5274884259259259</v>
      </c>
      <c r="F20" s="64">
        <v>0.5912731481481481</v>
      </c>
      <c r="G20" s="64">
        <v>0.6007870370370371</v>
      </c>
      <c r="H20" s="64">
        <v>0.00951388888888889</v>
      </c>
      <c r="I20" s="58"/>
      <c r="J20" s="58" t="s">
        <v>232</v>
      </c>
      <c r="K20" s="58" t="s">
        <v>232</v>
      </c>
      <c r="L20" s="58" t="s">
        <v>233</v>
      </c>
      <c r="M20" s="58"/>
      <c r="N20" s="65">
        <v>0.008414351851851852</v>
      </c>
    </row>
    <row r="21" spans="1:14" ht="15">
      <c r="A21" s="63" t="s">
        <v>234</v>
      </c>
      <c r="N21" s="66"/>
    </row>
    <row r="22" spans="1:14" ht="15.75" thickBot="1">
      <c r="A22" s="67" t="s">
        <v>233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</row>
    <row r="23" ht="15">
      <c r="A23" s="58"/>
    </row>
  </sheetData>
  <sheetProtection password="E331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zoomScalePageLayoutView="0" workbookViewId="0" topLeftCell="I7">
      <selection activeCell="M54" sqref="M54"/>
    </sheetView>
  </sheetViews>
  <sheetFormatPr defaultColWidth="9.140625" defaultRowHeight="15"/>
  <cols>
    <col min="1" max="1" width="6.8515625" style="11" hidden="1" customWidth="1"/>
    <col min="2" max="2" width="11.00390625" style="0" hidden="1" customWidth="1"/>
    <col min="3" max="3" width="8.140625" style="0" hidden="1" customWidth="1"/>
    <col min="4" max="4" width="7.28125" style="0" hidden="1" customWidth="1"/>
    <col min="5" max="8" width="0" style="0" hidden="1" customWidth="1"/>
    <col min="9" max="9" width="10.57421875" style="12" customWidth="1"/>
    <col min="10" max="10" width="7.00390625" style="12" bestFit="1" customWidth="1"/>
    <col min="11" max="11" width="36.140625" style="4" customWidth="1"/>
    <col min="12" max="12" width="19.7109375" style="4" customWidth="1"/>
    <col min="13" max="14" width="9.140625" style="4" customWidth="1"/>
    <col min="15" max="15" width="8.140625" style="4" bestFit="1" customWidth="1"/>
    <col min="16" max="16" width="10.00390625" style="4" bestFit="1" customWidth="1"/>
    <col min="17" max="17" width="8.140625" style="4" bestFit="1" customWidth="1"/>
    <col min="18" max="22" width="8.140625" style="6" hidden="1" customWidth="1"/>
    <col min="23" max="23" width="5.140625" style="12" bestFit="1" customWidth="1"/>
    <col min="24" max="24" width="7.00390625" style="12" bestFit="1" customWidth="1"/>
    <col min="25" max="25" width="4.140625" style="12" bestFit="1" customWidth="1"/>
    <col min="26" max="26" width="5.57421875" style="12" customWidth="1"/>
    <col min="27" max="27" width="6.00390625" style="12" hidden="1" customWidth="1"/>
    <col min="28" max="28" width="6.00390625" style="12" bestFit="1" customWidth="1"/>
    <col min="29" max="29" width="4.421875" style="12" bestFit="1" customWidth="1"/>
    <col min="30" max="30" width="7.8515625" style="12" bestFit="1" customWidth="1"/>
    <col min="31" max="31" width="4.140625" style="12" bestFit="1" customWidth="1"/>
    <col min="32" max="32" width="7.00390625" style="12" bestFit="1" customWidth="1"/>
    <col min="33" max="33" width="4.140625" style="12" bestFit="1" customWidth="1"/>
    <col min="34" max="34" width="5.28125" style="12" customWidth="1"/>
    <col min="35" max="35" width="5.57421875" style="12" customWidth="1"/>
    <col min="36" max="36" width="6.00390625" style="12" customWidth="1"/>
    <col min="37" max="37" width="5.28125" style="12" customWidth="1"/>
    <col min="38" max="38" width="5.7109375" style="13" customWidth="1"/>
  </cols>
  <sheetData>
    <row r="1" spans="3:10" ht="15" hidden="1">
      <c r="C1" t="s">
        <v>31</v>
      </c>
      <c r="D1" t="s">
        <v>32</v>
      </c>
      <c r="E1" s="5">
        <v>0.041666666666666664</v>
      </c>
      <c r="F1" s="5">
        <v>0.0006944444444444445</v>
      </c>
      <c r="H1">
        <f>AL1</f>
        <v>0</v>
      </c>
      <c r="I1" s="12" t="s">
        <v>33</v>
      </c>
      <c r="J1" s="12" t="s">
        <v>34</v>
      </c>
    </row>
    <row r="2" spans="2:10" ht="15" hidden="1">
      <c r="B2" t="s">
        <v>0</v>
      </c>
      <c r="C2" s="1">
        <v>27</v>
      </c>
      <c r="D2" s="1">
        <v>20</v>
      </c>
      <c r="F2" t="s">
        <v>31</v>
      </c>
      <c r="G2" t="s">
        <v>32</v>
      </c>
      <c r="I2" s="12">
        <v>0</v>
      </c>
      <c r="J2" s="12">
        <v>0</v>
      </c>
    </row>
    <row r="3" spans="2:10" ht="15" hidden="1">
      <c r="B3" t="s">
        <v>1</v>
      </c>
      <c r="C3" s="1">
        <v>11</v>
      </c>
      <c r="D3" s="1">
        <v>11</v>
      </c>
      <c r="E3" t="s">
        <v>30</v>
      </c>
      <c r="F3" s="14">
        <f>TIME(0,C2*60/C3,0)</f>
        <v>0.10208333333333335</v>
      </c>
      <c r="G3" s="14">
        <f>TIME(0,D2*60/D3,0)</f>
        <v>0.07569444444444444</v>
      </c>
      <c r="I3" s="12">
        <v>1</v>
      </c>
      <c r="J3" s="12">
        <v>2</v>
      </c>
    </row>
    <row r="4" spans="2:10" ht="15" hidden="1">
      <c r="B4" t="s">
        <v>2</v>
      </c>
      <c r="C4" s="1">
        <v>9</v>
      </c>
      <c r="D4" s="1">
        <v>9</v>
      </c>
      <c r="E4" t="s">
        <v>29</v>
      </c>
      <c r="F4" s="14">
        <f>TIME(0,C2*60/C4,0)</f>
        <v>0.125</v>
      </c>
      <c r="G4" s="14">
        <f>TIME(0,D2*60/D4,0)</f>
        <v>0.09236111111111112</v>
      </c>
      <c r="I4" s="12">
        <v>2</v>
      </c>
      <c r="J4" s="12">
        <v>4</v>
      </c>
    </row>
    <row r="5" spans="2:10" ht="15" hidden="1">
      <c r="B5" t="s">
        <v>3</v>
      </c>
      <c r="C5" s="2">
        <v>0.027777777777777776</v>
      </c>
      <c r="I5" s="12">
        <v>3</v>
      </c>
      <c r="J5" s="12">
        <v>6</v>
      </c>
    </row>
    <row r="6" spans="2:4" ht="15" hidden="1">
      <c r="B6" t="s">
        <v>57</v>
      </c>
      <c r="C6" s="1">
        <v>5</v>
      </c>
      <c r="D6" s="1">
        <v>5</v>
      </c>
    </row>
    <row r="7" spans="3:11" ht="15">
      <c r="C7" s="1"/>
      <c r="D7" s="1"/>
      <c r="K7" s="10" t="s">
        <v>70</v>
      </c>
    </row>
    <row r="8" spans="3:11" ht="15">
      <c r="C8" s="1"/>
      <c r="D8" s="1"/>
      <c r="K8" s="10" t="s">
        <v>71</v>
      </c>
    </row>
    <row r="9" spans="3:11" ht="15">
      <c r="C9" s="1"/>
      <c r="D9" s="1"/>
      <c r="K9" s="57">
        <v>41761</v>
      </c>
    </row>
    <row r="10" ht="15">
      <c r="C10" s="3"/>
    </row>
    <row r="11" spans="9:28" ht="23.25">
      <c r="I11" s="15"/>
      <c r="K11" s="55" t="s">
        <v>56</v>
      </c>
      <c r="AA11" s="16"/>
      <c r="AB11" s="16"/>
    </row>
    <row r="12" spans="27:30" ht="15">
      <c r="AA12" s="16"/>
      <c r="AB12" s="16"/>
      <c r="AD12" s="16"/>
    </row>
    <row r="13" spans="1:38" ht="15">
      <c r="A13" s="11" t="s">
        <v>39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18</v>
      </c>
      <c r="I13" s="17" t="s">
        <v>9</v>
      </c>
      <c r="J13" s="18" t="s">
        <v>10</v>
      </c>
      <c r="K13" s="19" t="s">
        <v>11</v>
      </c>
      <c r="L13" s="19" t="s">
        <v>12</v>
      </c>
      <c r="M13" s="19" t="s">
        <v>13</v>
      </c>
      <c r="N13" s="19" t="s">
        <v>14</v>
      </c>
      <c r="O13" s="19" t="s">
        <v>16</v>
      </c>
      <c r="P13" s="19" t="s">
        <v>15</v>
      </c>
      <c r="Q13" s="19" t="s">
        <v>17</v>
      </c>
      <c r="R13" s="19" t="s">
        <v>13</v>
      </c>
      <c r="S13" s="19" t="s">
        <v>14</v>
      </c>
      <c r="T13" s="19" t="s">
        <v>16</v>
      </c>
      <c r="U13" s="19" t="s">
        <v>15</v>
      </c>
      <c r="V13" s="19" t="s">
        <v>17</v>
      </c>
      <c r="W13" s="18" t="s">
        <v>19</v>
      </c>
      <c r="X13" s="18" t="s">
        <v>20</v>
      </c>
      <c r="Y13" s="18" t="s">
        <v>21</v>
      </c>
      <c r="Z13" s="18" t="s">
        <v>22</v>
      </c>
      <c r="AA13" s="18" t="s">
        <v>18</v>
      </c>
      <c r="AB13" s="18" t="s">
        <v>35</v>
      </c>
      <c r="AC13" s="18" t="s">
        <v>36</v>
      </c>
      <c r="AD13" s="18" t="s">
        <v>37</v>
      </c>
      <c r="AE13" s="18" t="s">
        <v>23</v>
      </c>
      <c r="AF13" s="18" t="s">
        <v>24</v>
      </c>
      <c r="AG13" s="18" t="s">
        <v>25</v>
      </c>
      <c r="AH13" s="18" t="s">
        <v>26</v>
      </c>
      <c r="AI13" s="18" t="s">
        <v>18</v>
      </c>
      <c r="AJ13" s="18" t="s">
        <v>35</v>
      </c>
      <c r="AK13" s="18" t="s">
        <v>38</v>
      </c>
      <c r="AL13" s="20" t="s">
        <v>27</v>
      </c>
    </row>
    <row r="14" spans="1:38" ht="15.75">
      <c r="A14" s="11">
        <f aca="true" t="shared" si="0" ref="A14:A40">AL14</f>
        <v>46.54978325116974</v>
      </c>
      <c r="B14">
        <f aca="true" t="shared" si="1" ref="B14:B40">J14</f>
        <v>269</v>
      </c>
      <c r="C14" s="9">
        <f>VLOOKUP($B14,BPM!$A$1:$E$500,2,0)</f>
        <v>40</v>
      </c>
      <c r="D14" s="9">
        <f>VLOOKUP($B14,BPM!$A$1:$E$500,3,0)</f>
        <v>40</v>
      </c>
      <c r="E14" s="9">
        <f>VLOOKUP($B14,BPM!$A$1:$E$500,4,0)</f>
        <v>44</v>
      </c>
      <c r="F14" s="9">
        <f>VLOOKUP($B14,BPM!$A$1:$E$500,5,0)</f>
        <v>40</v>
      </c>
      <c r="G14" s="1"/>
      <c r="I14" s="52">
        <v>1</v>
      </c>
      <c r="J14" s="51">
        <v>269</v>
      </c>
      <c r="K14" s="51" t="s">
        <v>239</v>
      </c>
      <c r="L14" s="51" t="s">
        <v>792</v>
      </c>
      <c r="M14" s="50">
        <v>0.34027777777777773</v>
      </c>
      <c r="N14" s="50">
        <v>0.4424305555555556</v>
      </c>
      <c r="O14" s="50">
        <v>0.44633101851851853</v>
      </c>
      <c r="P14" s="50">
        <v>0.5459490740740741</v>
      </c>
      <c r="Q14" s="50">
        <v>0.5499421296296296</v>
      </c>
      <c r="R14" s="21">
        <f aca="true" t="shared" si="2" ref="R14:R40">TIME(HOUR(M14),MINUTE(M14),0)</f>
        <v>0.34027777777777773</v>
      </c>
      <c r="S14" s="21">
        <f aca="true" t="shared" si="3" ref="S14:S40">TIME(HOUR(N14),MINUTE(N14),0)</f>
        <v>0.44236111111111115</v>
      </c>
      <c r="T14" s="21">
        <f aca="true" t="shared" si="4" ref="T14:T40">TIME(HOUR(O14),MINUTE(O14),0)</f>
        <v>0.4458333333333333</v>
      </c>
      <c r="U14" s="21">
        <f aca="true" t="shared" si="5" ref="U14:U40">TIME(HOUR(P14),MINUTE(P14),0)</f>
        <v>0.5458333333333333</v>
      </c>
      <c r="V14" s="21">
        <f aca="true" t="shared" si="6" ref="V14:V40">TIME(HOUR(Q14),MINUTE(Q14),0)</f>
        <v>0.5493055555555556</v>
      </c>
      <c r="W14" s="22">
        <f aca="true" t="shared" si="7" ref="W14:W40">MAX($C$6,MINUTE(T14-S14))</f>
        <v>5</v>
      </c>
      <c r="X14" s="23">
        <f aca="true" t="shared" si="8" ref="X14:X40">$C$2/((S14-R14)/$E$1)</f>
        <v>11.020408163265298</v>
      </c>
      <c r="Y14" s="18">
        <f aca="true" t="shared" si="9" ref="Y14:Y40">(C14+D14)/2</f>
        <v>40</v>
      </c>
      <c r="Z14" s="18">
        <f aca="true" t="shared" si="10" ref="Z14:Z40">(X14*2-C$4)*100/(Y14+3*W14)</f>
        <v>23.71057513914654</v>
      </c>
      <c r="AA14" s="18">
        <f aca="true" t="shared" si="11" ref="AA14:AA40">IF(TIME(HOUR(S14-R14),MINUTE(S14-R14),0)&gt;$F$4,"TEMPO MAX",IF(TIME(HOUR(S14-R14),MINUTE(S14-R14+$F$1*3),0)&lt;$F$3,"TEMPO MIN",""))</f>
      </c>
      <c r="AB14" s="18">
        <f aca="true" t="shared" si="12" ref="AB14:AB40">IF($F$3&gt;S14-R14,MINUTE($F$3-(S14-R14)),0)</f>
        <v>0</v>
      </c>
      <c r="AC14" s="18">
        <f aca="true" t="shared" si="13" ref="AC14:AC40">VLOOKUP(AB14,$I$2:$J$5,2,1)</f>
        <v>0</v>
      </c>
      <c r="AD14" s="24">
        <f aca="true" t="shared" si="14" ref="AD14:AD40">TIME(HOUR(N14+$C$5),MINUTE(N14+$C$5),0)</f>
        <v>0.4701388888888889</v>
      </c>
      <c r="AE14" s="22">
        <f aca="true" t="shared" si="15" ref="AE14:AE40">MAX($D$6,MINUTE(V14-U14))</f>
        <v>5</v>
      </c>
      <c r="AF14" s="23">
        <f aca="true" t="shared" si="16" ref="AF14:AF40">$D$2/((U14-AD14)/$E$1)</f>
        <v>11.009174311926612</v>
      </c>
      <c r="AG14" s="18">
        <f aca="true" t="shared" si="17" ref="AG14:AG40">(E14+F14)/2</f>
        <v>42</v>
      </c>
      <c r="AH14" s="18">
        <f aca="true" t="shared" si="18" ref="AH14:AH40">(AF14*2-$D$4)*100/(AG14+3*AE14)</f>
        <v>22.8392081120232</v>
      </c>
      <c r="AI14" s="18">
        <f aca="true" t="shared" si="19" ref="AI14:AI40">IF(TIME(HOUR(P14-AD14),MINUTE(P14-AD14),0)&gt;$G$4,"TEMPO MAX",IF(TIME(HOUR(P14-AD14),MINUTE(P14-AD14+$F$1*3),0)&lt;$G$3,"TEMPO MIN",""))</f>
      </c>
      <c r="AJ14" s="18">
        <f aca="true" t="shared" si="20" ref="AJ14:AJ40">IF($G$3&gt;U14-AD14,MINUTE($G$3-(U14-AD14)),0)</f>
        <v>0</v>
      </c>
      <c r="AK14" s="18">
        <f aca="true" t="shared" si="21" ref="AK14:AK40">VLOOKUP(AJ14,$I$2:$J$5,2,1)</f>
        <v>0</v>
      </c>
      <c r="AL14" s="25">
        <f aca="true" t="shared" si="22" ref="AL14:AL27">IF(OR(AI14&lt;&gt;"",AA14&lt;&gt;"",G14&lt;&gt;""),0,Z14+AH14-AK14-AC14)</f>
        <v>46.54978325116974</v>
      </c>
    </row>
    <row r="15" spans="1:38" ht="15.75">
      <c r="A15" s="11">
        <f t="shared" si="0"/>
        <v>46.54834990490643</v>
      </c>
      <c r="B15">
        <f t="shared" si="1"/>
        <v>266</v>
      </c>
      <c r="C15" s="9">
        <f>VLOOKUP($B15,BPM!$A$1:$E$500,2,0)</f>
        <v>44</v>
      </c>
      <c r="D15" s="9">
        <f>VLOOKUP($B15,BPM!$A$1:$E$500,3,0)</f>
        <v>40</v>
      </c>
      <c r="E15" s="9">
        <f>VLOOKUP($B15,BPM!$A$1:$E$500,4,0)</f>
        <v>40</v>
      </c>
      <c r="F15" s="9">
        <f>VLOOKUP($B15,BPM!$A$1:$E$500,5,0)</f>
        <v>40</v>
      </c>
      <c r="G15" s="1"/>
      <c r="I15" s="52">
        <v>2</v>
      </c>
      <c r="J15" s="54">
        <v>266</v>
      </c>
      <c r="K15" s="54" t="s">
        <v>786</v>
      </c>
      <c r="L15" s="54" t="s">
        <v>787</v>
      </c>
      <c r="M15" s="53">
        <v>0.34027777777777773</v>
      </c>
      <c r="N15" s="53">
        <v>0.4424652777777778</v>
      </c>
      <c r="O15" s="53">
        <v>0.44629629629629625</v>
      </c>
      <c r="P15" s="53">
        <v>0.5461342592592593</v>
      </c>
      <c r="Q15" s="53">
        <v>0.5499652777777778</v>
      </c>
      <c r="R15" s="21">
        <f t="shared" si="2"/>
        <v>0.34027777777777773</v>
      </c>
      <c r="S15" s="21">
        <f t="shared" si="3"/>
        <v>0.44236111111111115</v>
      </c>
      <c r="T15" s="21">
        <f t="shared" si="4"/>
        <v>0.4458333333333333</v>
      </c>
      <c r="U15" s="21">
        <f t="shared" si="5"/>
        <v>0.5458333333333333</v>
      </c>
      <c r="V15" s="21">
        <f t="shared" si="6"/>
        <v>0.5493055555555556</v>
      </c>
      <c r="W15" s="22">
        <f t="shared" si="7"/>
        <v>5</v>
      </c>
      <c r="X15" s="23">
        <f t="shared" si="8"/>
        <v>11.020408163265298</v>
      </c>
      <c r="Y15" s="18">
        <f t="shared" si="9"/>
        <v>42</v>
      </c>
      <c r="Z15" s="18">
        <f t="shared" si="10"/>
        <v>22.878625134264205</v>
      </c>
      <c r="AA15" s="18">
        <f t="shared" si="11"/>
      </c>
      <c r="AB15" s="18">
        <f t="shared" si="12"/>
        <v>0</v>
      </c>
      <c r="AC15" s="18">
        <f t="shared" si="13"/>
        <v>0</v>
      </c>
      <c r="AD15" s="24">
        <f t="shared" si="14"/>
        <v>0.4701388888888889</v>
      </c>
      <c r="AE15" s="22">
        <f t="shared" si="15"/>
        <v>5</v>
      </c>
      <c r="AF15" s="23">
        <f t="shared" si="16"/>
        <v>11.009174311926612</v>
      </c>
      <c r="AG15" s="18">
        <f t="shared" si="17"/>
        <v>40</v>
      </c>
      <c r="AH15" s="18">
        <f t="shared" si="18"/>
        <v>23.669724770642226</v>
      </c>
      <c r="AI15" s="18">
        <f t="shared" si="19"/>
      </c>
      <c r="AJ15" s="18">
        <f t="shared" si="20"/>
        <v>0</v>
      </c>
      <c r="AK15" s="18">
        <f t="shared" si="21"/>
        <v>0</v>
      </c>
      <c r="AL15" s="25">
        <f t="shared" si="22"/>
        <v>46.54834990490643</v>
      </c>
    </row>
    <row r="16" spans="1:38" ht="15.75">
      <c r="A16" s="11">
        <f t="shared" si="0"/>
        <v>44.94228663156659</v>
      </c>
      <c r="B16">
        <f t="shared" si="1"/>
        <v>267</v>
      </c>
      <c r="C16" s="9">
        <f>VLOOKUP($B16,BPM!$A$1:$E$500,2,0)</f>
        <v>44</v>
      </c>
      <c r="D16" s="9">
        <f>VLOOKUP($B16,BPM!$A$1:$E$500,3,0)</f>
        <v>44</v>
      </c>
      <c r="E16" s="9">
        <f>VLOOKUP($B16,BPM!$A$1:$E$500,4,0)</f>
        <v>36</v>
      </c>
      <c r="F16" s="9">
        <f>VLOOKUP($B16,BPM!$A$1:$E$500,5,0)</f>
        <v>48</v>
      </c>
      <c r="G16" s="1"/>
      <c r="I16" s="52">
        <v>3</v>
      </c>
      <c r="J16" s="51">
        <v>267</v>
      </c>
      <c r="K16" s="51" t="s">
        <v>788</v>
      </c>
      <c r="L16" s="51" t="s">
        <v>789</v>
      </c>
      <c r="M16" s="50">
        <v>0.34375</v>
      </c>
      <c r="N16" s="50">
        <v>0.44601851851851854</v>
      </c>
      <c r="O16" s="50">
        <v>0.4495601851851852</v>
      </c>
      <c r="P16" s="50">
        <v>0.5493981481481481</v>
      </c>
      <c r="Q16" s="50">
        <v>0.552974537037037</v>
      </c>
      <c r="R16" s="21">
        <f t="shared" si="2"/>
        <v>0.34375</v>
      </c>
      <c r="S16" s="21">
        <f t="shared" si="3"/>
        <v>0.4458333333333333</v>
      </c>
      <c r="T16" s="21">
        <f t="shared" si="4"/>
        <v>0.44930555555555557</v>
      </c>
      <c r="U16" s="21">
        <f t="shared" si="5"/>
        <v>0.5493055555555556</v>
      </c>
      <c r="V16" s="21">
        <f t="shared" si="6"/>
        <v>0.5527777777777778</v>
      </c>
      <c r="W16" s="22">
        <f t="shared" si="7"/>
        <v>5</v>
      </c>
      <c r="X16" s="23">
        <f t="shared" si="8"/>
        <v>11.020408163265309</v>
      </c>
      <c r="Y16" s="18">
        <f t="shared" si="9"/>
        <v>44</v>
      </c>
      <c r="Z16" s="18">
        <f t="shared" si="10"/>
        <v>22.103078519543416</v>
      </c>
      <c r="AA16" s="18">
        <f t="shared" si="11"/>
      </c>
      <c r="AB16" s="18">
        <f t="shared" si="12"/>
        <v>0</v>
      </c>
      <c r="AC16" s="18">
        <f t="shared" si="13"/>
        <v>0</v>
      </c>
      <c r="AD16" s="24">
        <f t="shared" si="14"/>
        <v>0.47361111111111115</v>
      </c>
      <c r="AE16" s="22">
        <f t="shared" si="15"/>
        <v>5</v>
      </c>
      <c r="AF16" s="23">
        <f t="shared" si="16"/>
        <v>11.009174311926603</v>
      </c>
      <c r="AG16" s="18">
        <f t="shared" si="17"/>
        <v>42</v>
      </c>
      <c r="AH16" s="18">
        <f t="shared" si="18"/>
        <v>22.839208112023172</v>
      </c>
      <c r="AI16" s="18">
        <f t="shared" si="19"/>
      </c>
      <c r="AJ16" s="18">
        <f t="shared" si="20"/>
        <v>0</v>
      </c>
      <c r="AK16" s="18">
        <f t="shared" si="21"/>
        <v>0</v>
      </c>
      <c r="AL16" s="25">
        <f t="shared" si="22"/>
        <v>44.94228663156659</v>
      </c>
    </row>
    <row r="17" spans="1:38" ht="15.75">
      <c r="A17" s="11">
        <f t="shared" si="0"/>
        <v>44.94228663156662</v>
      </c>
      <c r="B17">
        <f t="shared" si="1"/>
        <v>276</v>
      </c>
      <c r="C17" s="9">
        <f>VLOOKUP($B17,BPM!$A$1:$E$500,2,0)</f>
        <v>44</v>
      </c>
      <c r="D17" s="9">
        <f>VLOOKUP($B17,BPM!$A$1:$E$500,3,0)</f>
        <v>44</v>
      </c>
      <c r="E17" s="9">
        <f>VLOOKUP($B17,BPM!$A$1:$E$500,4,0)</f>
        <v>44</v>
      </c>
      <c r="F17" s="9">
        <f>VLOOKUP($B17,BPM!$A$1:$E$500,5,0)</f>
        <v>40</v>
      </c>
      <c r="G17" s="1"/>
      <c r="I17" s="52">
        <v>4</v>
      </c>
      <c r="J17" s="51">
        <v>276</v>
      </c>
      <c r="K17" s="51" t="s">
        <v>473</v>
      </c>
      <c r="L17" s="51" t="s">
        <v>803</v>
      </c>
      <c r="M17" s="53">
        <v>0.3333333333333333</v>
      </c>
      <c r="N17" s="50">
        <v>0.43550925925925926</v>
      </c>
      <c r="O17" s="50">
        <v>0.43878472222222226</v>
      </c>
      <c r="P17" s="50">
        <v>0.5389699074074074</v>
      </c>
      <c r="Q17" s="50">
        <v>0.5422685185185185</v>
      </c>
      <c r="R17" s="21">
        <f t="shared" si="2"/>
        <v>0.3333333333333333</v>
      </c>
      <c r="S17" s="21">
        <f t="shared" si="3"/>
        <v>0.4354166666666666</v>
      </c>
      <c r="T17" s="21">
        <f t="shared" si="4"/>
        <v>0.4381944444444445</v>
      </c>
      <c r="U17" s="21">
        <f t="shared" si="5"/>
        <v>0.5388888888888889</v>
      </c>
      <c r="V17" s="21">
        <f t="shared" si="6"/>
        <v>0.5416666666666666</v>
      </c>
      <c r="W17" s="22">
        <f t="shared" si="7"/>
        <v>5</v>
      </c>
      <c r="X17" s="23">
        <f t="shared" si="8"/>
        <v>11.020408163265309</v>
      </c>
      <c r="Y17" s="18">
        <f t="shared" si="9"/>
        <v>44</v>
      </c>
      <c r="Z17" s="18">
        <f t="shared" si="10"/>
        <v>22.103078519543416</v>
      </c>
      <c r="AA17" s="18">
        <f t="shared" si="11"/>
      </c>
      <c r="AB17" s="18">
        <f t="shared" si="12"/>
        <v>0</v>
      </c>
      <c r="AC17" s="18">
        <f t="shared" si="13"/>
        <v>0</v>
      </c>
      <c r="AD17" s="24">
        <f t="shared" si="14"/>
        <v>0.46319444444444446</v>
      </c>
      <c r="AE17" s="22">
        <f t="shared" si="15"/>
        <v>5</v>
      </c>
      <c r="AF17" s="23">
        <f t="shared" si="16"/>
        <v>11.009174311926612</v>
      </c>
      <c r="AG17" s="18">
        <f t="shared" si="17"/>
        <v>42</v>
      </c>
      <c r="AH17" s="18">
        <f t="shared" si="18"/>
        <v>22.8392081120232</v>
      </c>
      <c r="AI17" s="18">
        <f t="shared" si="19"/>
      </c>
      <c r="AJ17" s="18">
        <f t="shared" si="20"/>
        <v>0</v>
      </c>
      <c r="AK17" s="18">
        <f t="shared" si="21"/>
        <v>0</v>
      </c>
      <c r="AL17" s="25">
        <f t="shared" si="22"/>
        <v>44.94228663156662</v>
      </c>
    </row>
    <row r="18" spans="1:38" ht="15.75">
      <c r="A18" s="11">
        <f t="shared" si="0"/>
        <v>44.16807618709125</v>
      </c>
      <c r="B18">
        <f t="shared" si="1"/>
        <v>271</v>
      </c>
      <c r="C18" s="9">
        <f>VLOOKUP($B18,BPM!$A$1:$E$500,2,0)</f>
        <v>44</v>
      </c>
      <c r="D18" s="9">
        <f>VLOOKUP($B18,BPM!$A$1:$E$500,3,0)</f>
        <v>44</v>
      </c>
      <c r="E18" s="9">
        <f>VLOOKUP($B18,BPM!$A$1:$E$500,4,0)</f>
        <v>44</v>
      </c>
      <c r="F18" s="9">
        <f>VLOOKUP($B18,BPM!$A$1:$E$500,5,0)</f>
        <v>44</v>
      </c>
      <c r="G18" s="1"/>
      <c r="I18" s="52">
        <v>5</v>
      </c>
      <c r="J18" s="51">
        <v>271</v>
      </c>
      <c r="K18" s="51" t="s">
        <v>795</v>
      </c>
      <c r="L18" s="51" t="s">
        <v>796</v>
      </c>
      <c r="M18" s="50">
        <v>0.3333333333333333</v>
      </c>
      <c r="N18" s="50">
        <v>0.4356597222222222</v>
      </c>
      <c r="O18" s="50">
        <v>0.4391319444444444</v>
      </c>
      <c r="P18" s="50">
        <v>0.5389814814814815</v>
      </c>
      <c r="Q18" s="50">
        <v>0.5426736111111111</v>
      </c>
      <c r="R18" s="21">
        <f t="shared" si="2"/>
        <v>0.3333333333333333</v>
      </c>
      <c r="S18" s="21">
        <f t="shared" si="3"/>
        <v>0.4354166666666666</v>
      </c>
      <c r="T18" s="21">
        <f t="shared" si="4"/>
        <v>0.4388888888888889</v>
      </c>
      <c r="U18" s="21">
        <f t="shared" si="5"/>
        <v>0.5388888888888889</v>
      </c>
      <c r="V18" s="21">
        <f t="shared" si="6"/>
        <v>0.5423611111111112</v>
      </c>
      <c r="W18" s="22">
        <f t="shared" si="7"/>
        <v>5</v>
      </c>
      <c r="X18" s="23">
        <f t="shared" si="8"/>
        <v>11.020408163265309</v>
      </c>
      <c r="Y18" s="18">
        <f t="shared" si="9"/>
        <v>44</v>
      </c>
      <c r="Z18" s="18">
        <f t="shared" si="10"/>
        <v>22.103078519543416</v>
      </c>
      <c r="AA18" s="18">
        <f t="shared" si="11"/>
      </c>
      <c r="AB18" s="18">
        <f t="shared" si="12"/>
        <v>0</v>
      </c>
      <c r="AC18" s="18">
        <f t="shared" si="13"/>
        <v>0</v>
      </c>
      <c r="AD18" s="24">
        <f t="shared" si="14"/>
        <v>0.46319444444444446</v>
      </c>
      <c r="AE18" s="22">
        <f t="shared" si="15"/>
        <v>5</v>
      </c>
      <c r="AF18" s="23">
        <f t="shared" si="16"/>
        <v>11.009174311926612</v>
      </c>
      <c r="AG18" s="18">
        <f t="shared" si="17"/>
        <v>44</v>
      </c>
      <c r="AH18" s="18">
        <f t="shared" si="18"/>
        <v>22.064997667547836</v>
      </c>
      <c r="AI18" s="18">
        <f t="shared" si="19"/>
      </c>
      <c r="AJ18" s="18">
        <f t="shared" si="20"/>
        <v>0</v>
      </c>
      <c r="AK18" s="18">
        <f t="shared" si="21"/>
        <v>0</v>
      </c>
      <c r="AL18" s="25">
        <f t="shared" si="22"/>
        <v>44.16807618709125</v>
      </c>
    </row>
    <row r="19" spans="1:38" ht="15.75">
      <c r="A19" s="11">
        <f t="shared" si="0"/>
        <v>44.16807618709123</v>
      </c>
      <c r="B19">
        <f t="shared" si="1"/>
        <v>268</v>
      </c>
      <c r="C19" s="9">
        <f>VLOOKUP($B19,BPM!$A$1:$E$500,2,0)</f>
        <v>44</v>
      </c>
      <c r="D19" s="9">
        <f>VLOOKUP($B19,BPM!$A$1:$E$500,3,0)</f>
        <v>44</v>
      </c>
      <c r="E19" s="9">
        <f>VLOOKUP($B19,BPM!$A$1:$E$500,4,0)</f>
        <v>44</v>
      </c>
      <c r="F19" s="9">
        <f>VLOOKUP($B19,BPM!$A$1:$E$500,5,0)</f>
        <v>44</v>
      </c>
      <c r="G19" s="1"/>
      <c r="I19" s="52">
        <v>5</v>
      </c>
      <c r="J19" s="54">
        <v>268</v>
      </c>
      <c r="K19" s="54" t="s">
        <v>790</v>
      </c>
      <c r="L19" s="54" t="s">
        <v>791</v>
      </c>
      <c r="M19" s="53">
        <v>0.34375</v>
      </c>
      <c r="N19" s="53">
        <v>0.4460532407407407</v>
      </c>
      <c r="O19" s="53">
        <v>0.44959490740740743</v>
      </c>
      <c r="P19" s="53">
        <v>0.5494560185185186</v>
      </c>
      <c r="Q19" s="53">
        <v>0.5530671296296296</v>
      </c>
      <c r="R19" s="21">
        <f t="shared" si="2"/>
        <v>0.34375</v>
      </c>
      <c r="S19" s="21">
        <f t="shared" si="3"/>
        <v>0.4458333333333333</v>
      </c>
      <c r="T19" s="21">
        <f t="shared" si="4"/>
        <v>0.44930555555555557</v>
      </c>
      <c r="U19" s="21">
        <f t="shared" si="5"/>
        <v>0.5493055555555556</v>
      </c>
      <c r="V19" s="21">
        <f t="shared" si="6"/>
        <v>0.5527777777777778</v>
      </c>
      <c r="W19" s="22">
        <f t="shared" si="7"/>
        <v>5</v>
      </c>
      <c r="X19" s="23">
        <f t="shared" si="8"/>
        <v>11.020408163265309</v>
      </c>
      <c r="Y19" s="18">
        <f t="shared" si="9"/>
        <v>44</v>
      </c>
      <c r="Z19" s="18">
        <f t="shared" si="10"/>
        <v>22.103078519543416</v>
      </c>
      <c r="AA19" s="18">
        <f t="shared" si="11"/>
      </c>
      <c r="AB19" s="18">
        <f t="shared" si="12"/>
        <v>0</v>
      </c>
      <c r="AC19" s="18">
        <f t="shared" si="13"/>
        <v>0</v>
      </c>
      <c r="AD19" s="24">
        <f t="shared" si="14"/>
        <v>0.47361111111111115</v>
      </c>
      <c r="AE19" s="22">
        <f t="shared" si="15"/>
        <v>5</v>
      </c>
      <c r="AF19" s="23">
        <f t="shared" si="16"/>
        <v>11.009174311926603</v>
      </c>
      <c r="AG19" s="18">
        <f t="shared" si="17"/>
        <v>44</v>
      </c>
      <c r="AH19" s="18">
        <f t="shared" si="18"/>
        <v>22.06499766754781</v>
      </c>
      <c r="AI19" s="18">
        <f t="shared" si="19"/>
      </c>
      <c r="AJ19" s="18">
        <f t="shared" si="20"/>
        <v>0</v>
      </c>
      <c r="AK19" s="18">
        <f t="shared" si="21"/>
        <v>0</v>
      </c>
      <c r="AL19" s="25">
        <f t="shared" si="22"/>
        <v>44.16807618709123</v>
      </c>
    </row>
    <row r="20" spans="1:40" ht="15.75">
      <c r="A20" s="11">
        <f t="shared" si="0"/>
        <v>43.838136078879884</v>
      </c>
      <c r="B20">
        <f t="shared" si="1"/>
        <v>262</v>
      </c>
      <c r="C20" s="9">
        <f>VLOOKUP($B20,BPM!$A$1:$E$500,2,0)</f>
        <v>42</v>
      </c>
      <c r="D20" s="9">
        <f>VLOOKUP($B20,BPM!$A$1:$E$500,3,0)</f>
        <v>39</v>
      </c>
      <c r="E20" s="9">
        <f>VLOOKUP($B20,BPM!$A$1:$E$500,4,0)</f>
        <v>50</v>
      </c>
      <c r="F20" s="9">
        <f>VLOOKUP($B20,BPM!$A$1:$E$500,5,0)</f>
        <v>48</v>
      </c>
      <c r="G20" s="1"/>
      <c r="I20" s="52">
        <v>7</v>
      </c>
      <c r="J20" s="54">
        <v>262</v>
      </c>
      <c r="K20" s="54" t="s">
        <v>778</v>
      </c>
      <c r="L20" s="54" t="s">
        <v>779</v>
      </c>
      <c r="M20" s="53">
        <v>0.3333333333333333</v>
      </c>
      <c r="N20" s="53">
        <v>0.43546296296296294</v>
      </c>
      <c r="O20" s="53">
        <v>0.4390162037037037</v>
      </c>
      <c r="P20" s="53">
        <v>0.5390277777777778</v>
      </c>
      <c r="Q20" s="53">
        <v>0.5428935185185185</v>
      </c>
      <c r="R20" s="21">
        <f t="shared" si="2"/>
        <v>0.3333333333333333</v>
      </c>
      <c r="S20" s="21">
        <f t="shared" si="3"/>
        <v>0.4354166666666666</v>
      </c>
      <c r="T20" s="21">
        <f t="shared" si="4"/>
        <v>0.4388888888888889</v>
      </c>
      <c r="U20" s="21">
        <f t="shared" si="5"/>
        <v>0.5388888888888889</v>
      </c>
      <c r="V20" s="21">
        <f t="shared" si="6"/>
        <v>0.5423611111111112</v>
      </c>
      <c r="W20" s="22">
        <f t="shared" si="7"/>
        <v>5</v>
      </c>
      <c r="X20" s="23">
        <f t="shared" si="8"/>
        <v>11.020408163265309</v>
      </c>
      <c r="Y20" s="18">
        <f t="shared" si="9"/>
        <v>40.5</v>
      </c>
      <c r="Z20" s="18">
        <f t="shared" si="10"/>
        <v>23.49696635410922</v>
      </c>
      <c r="AA20" s="18">
        <f t="shared" si="11"/>
      </c>
      <c r="AB20" s="18">
        <f t="shared" si="12"/>
        <v>0</v>
      </c>
      <c r="AC20" s="18">
        <f t="shared" si="13"/>
        <v>0</v>
      </c>
      <c r="AD20" s="24">
        <f t="shared" si="14"/>
        <v>0.46319444444444446</v>
      </c>
      <c r="AE20" s="22">
        <f t="shared" si="15"/>
        <v>5</v>
      </c>
      <c r="AF20" s="23">
        <f t="shared" si="16"/>
        <v>11.009174311926612</v>
      </c>
      <c r="AG20" s="18">
        <f t="shared" si="17"/>
        <v>49</v>
      </c>
      <c r="AH20" s="18">
        <f t="shared" si="18"/>
        <v>20.341169724770662</v>
      </c>
      <c r="AI20" s="18">
        <f t="shared" si="19"/>
      </c>
      <c r="AJ20" s="18">
        <f t="shared" si="20"/>
        <v>0</v>
      </c>
      <c r="AK20" s="18">
        <f t="shared" si="21"/>
        <v>0</v>
      </c>
      <c r="AL20" s="25">
        <f t="shared" si="22"/>
        <v>43.838136078879884</v>
      </c>
      <c r="AN20" s="5"/>
    </row>
    <row r="21" spans="1:38" ht="15.75">
      <c r="A21" s="11">
        <f t="shared" si="0"/>
        <v>42.767123954231046</v>
      </c>
      <c r="B21">
        <f t="shared" si="1"/>
        <v>270</v>
      </c>
      <c r="C21" s="9">
        <f>VLOOKUP($B21,BPM!$A$1:$E$500,2,0)</f>
        <v>44</v>
      </c>
      <c r="D21" s="9">
        <f>VLOOKUP($B21,BPM!$A$1:$E$500,3,0)</f>
        <v>44</v>
      </c>
      <c r="E21" s="9">
        <f>VLOOKUP($B21,BPM!$A$1:$E$500,4,0)</f>
        <v>48</v>
      </c>
      <c r="F21" s="9">
        <f>VLOOKUP($B21,BPM!$A$1:$E$500,5,0)</f>
        <v>48</v>
      </c>
      <c r="G21" s="1"/>
      <c r="I21" s="52">
        <v>8</v>
      </c>
      <c r="J21" s="54">
        <v>270</v>
      </c>
      <c r="K21" s="54" t="s">
        <v>793</v>
      </c>
      <c r="L21" s="54" t="s">
        <v>794</v>
      </c>
      <c r="M21" s="53">
        <v>0.34375</v>
      </c>
      <c r="N21" s="53">
        <v>0.4461111111111111</v>
      </c>
      <c r="O21" s="53">
        <v>0.4496296296296296</v>
      </c>
      <c r="P21" s="53">
        <v>0.5494675925925926</v>
      </c>
      <c r="Q21" s="53">
        <v>0.553125</v>
      </c>
      <c r="R21" s="21">
        <f t="shared" si="2"/>
        <v>0.34375</v>
      </c>
      <c r="S21" s="21">
        <f t="shared" si="3"/>
        <v>0.4458333333333333</v>
      </c>
      <c r="T21" s="21">
        <f t="shared" si="4"/>
        <v>0.44930555555555557</v>
      </c>
      <c r="U21" s="21">
        <f t="shared" si="5"/>
        <v>0.5493055555555556</v>
      </c>
      <c r="V21" s="21">
        <f t="shared" si="6"/>
        <v>0.5527777777777778</v>
      </c>
      <c r="W21" s="22">
        <f t="shared" si="7"/>
        <v>5</v>
      </c>
      <c r="X21" s="23">
        <f t="shared" si="8"/>
        <v>11.020408163265309</v>
      </c>
      <c r="Y21" s="18">
        <f t="shared" si="9"/>
        <v>44</v>
      </c>
      <c r="Z21" s="18">
        <f t="shared" si="10"/>
        <v>22.103078519543416</v>
      </c>
      <c r="AA21" s="18">
        <f t="shared" si="11"/>
      </c>
      <c r="AB21" s="18">
        <f t="shared" si="12"/>
        <v>0</v>
      </c>
      <c r="AC21" s="18">
        <f t="shared" si="13"/>
        <v>0</v>
      </c>
      <c r="AD21" s="24">
        <f t="shared" si="14"/>
        <v>0.47361111111111115</v>
      </c>
      <c r="AE21" s="22">
        <f t="shared" si="15"/>
        <v>5</v>
      </c>
      <c r="AF21" s="23">
        <f t="shared" si="16"/>
        <v>11.009174311926603</v>
      </c>
      <c r="AG21" s="18">
        <f t="shared" si="17"/>
        <v>48</v>
      </c>
      <c r="AH21" s="18">
        <f t="shared" si="18"/>
        <v>20.66404543468763</v>
      </c>
      <c r="AI21" s="18">
        <f t="shared" si="19"/>
      </c>
      <c r="AJ21" s="18">
        <f t="shared" si="20"/>
        <v>0</v>
      </c>
      <c r="AK21" s="18">
        <f t="shared" si="21"/>
        <v>0</v>
      </c>
      <c r="AL21" s="25">
        <f t="shared" si="22"/>
        <v>42.767123954231046</v>
      </c>
    </row>
    <row r="22" spans="1:38" ht="15.75">
      <c r="A22" s="11">
        <f t="shared" si="0"/>
        <v>42.767123954230996</v>
      </c>
      <c r="B22">
        <f t="shared" si="1"/>
        <v>272</v>
      </c>
      <c r="C22" s="9">
        <f>VLOOKUP($B22,BPM!$A$1:$E$500,2,0)</f>
        <v>44</v>
      </c>
      <c r="D22" s="9">
        <f>VLOOKUP($B22,BPM!$A$1:$E$500,3,0)</f>
        <v>44</v>
      </c>
      <c r="E22" s="9">
        <f>VLOOKUP($B22,BPM!$A$1:$E$500,4,0)</f>
        <v>48</v>
      </c>
      <c r="F22" s="9">
        <f>VLOOKUP($B22,BPM!$A$1:$E$500,5,0)</f>
        <v>48</v>
      </c>
      <c r="G22" s="1"/>
      <c r="I22" s="52">
        <v>8</v>
      </c>
      <c r="J22" s="54">
        <v>272</v>
      </c>
      <c r="K22" s="54" t="s">
        <v>797</v>
      </c>
      <c r="L22" s="54" t="s">
        <v>798</v>
      </c>
      <c r="M22" s="53">
        <v>0.3368055555555556</v>
      </c>
      <c r="N22" s="53">
        <v>0.43905092592592593</v>
      </c>
      <c r="O22" s="53">
        <v>0.4422916666666667</v>
      </c>
      <c r="P22" s="53">
        <v>0.5425810185185186</v>
      </c>
      <c r="Q22" s="53">
        <v>0.5458796296296297</v>
      </c>
      <c r="R22" s="21">
        <f t="shared" si="2"/>
        <v>0.3368055555555556</v>
      </c>
      <c r="S22" s="21">
        <f t="shared" si="3"/>
        <v>0.4388888888888889</v>
      </c>
      <c r="T22" s="21">
        <f t="shared" si="4"/>
        <v>0.44166666666666665</v>
      </c>
      <c r="U22" s="21">
        <f t="shared" si="5"/>
        <v>0.5423611111111112</v>
      </c>
      <c r="V22" s="21">
        <f t="shared" si="6"/>
        <v>0.5458333333333333</v>
      </c>
      <c r="W22" s="22">
        <f t="shared" si="7"/>
        <v>5</v>
      </c>
      <c r="X22" s="23">
        <f t="shared" si="8"/>
        <v>11.020408163265309</v>
      </c>
      <c r="Y22" s="18">
        <f t="shared" si="9"/>
        <v>44</v>
      </c>
      <c r="Z22" s="18">
        <f t="shared" si="10"/>
        <v>22.103078519543416</v>
      </c>
      <c r="AA22" s="18">
        <f t="shared" si="11"/>
      </c>
      <c r="AB22" s="18">
        <f t="shared" si="12"/>
        <v>0</v>
      </c>
      <c r="AC22" s="18">
        <f t="shared" si="13"/>
        <v>0</v>
      </c>
      <c r="AD22" s="24">
        <f t="shared" si="14"/>
        <v>0.4666666666666666</v>
      </c>
      <c r="AE22" s="22">
        <f t="shared" si="15"/>
        <v>5</v>
      </c>
      <c r="AF22" s="23">
        <f t="shared" si="16"/>
        <v>11.009174311926587</v>
      </c>
      <c r="AG22" s="18">
        <f t="shared" si="17"/>
        <v>48</v>
      </c>
      <c r="AH22" s="18">
        <f t="shared" si="18"/>
        <v>20.66404543468758</v>
      </c>
      <c r="AI22" s="18">
        <f t="shared" si="19"/>
      </c>
      <c r="AJ22" s="18">
        <f t="shared" si="20"/>
        <v>0</v>
      </c>
      <c r="AK22" s="18">
        <f t="shared" si="21"/>
        <v>0</v>
      </c>
      <c r="AL22" s="25">
        <f t="shared" si="22"/>
        <v>42.767123954230996</v>
      </c>
    </row>
    <row r="23" spans="1:38" ht="15.75">
      <c r="A23" s="11">
        <f t="shared" si="0"/>
        <v>42.719942541612774</v>
      </c>
      <c r="B23">
        <f t="shared" si="1"/>
        <v>273</v>
      </c>
      <c r="C23" s="9">
        <f>VLOOKUP($B23,BPM!$A$1:$E$500,2,0)</f>
        <v>44</v>
      </c>
      <c r="D23" s="9">
        <f>VLOOKUP($B23,BPM!$A$1:$E$500,3,0)</f>
        <v>48</v>
      </c>
      <c r="E23" s="9">
        <f>VLOOKUP($B23,BPM!$A$1:$E$500,4,0)</f>
        <v>44</v>
      </c>
      <c r="F23" s="9">
        <f>VLOOKUP($B23,BPM!$A$1:$E$500,5,0)</f>
        <v>48</v>
      </c>
      <c r="G23" s="1"/>
      <c r="I23" s="52">
        <v>10</v>
      </c>
      <c r="J23" s="51">
        <v>273</v>
      </c>
      <c r="K23" s="51" t="s">
        <v>799</v>
      </c>
      <c r="L23" s="51" t="s">
        <v>800</v>
      </c>
      <c r="M23" s="50">
        <v>0.3368055555555556</v>
      </c>
      <c r="N23" s="50">
        <v>0.4392013888888889</v>
      </c>
      <c r="O23" s="50">
        <v>0.44232638888888887</v>
      </c>
      <c r="P23" s="50">
        <v>0.5426620370370371</v>
      </c>
      <c r="Q23" s="50">
        <v>0.5461226851851851</v>
      </c>
      <c r="R23" s="21">
        <f t="shared" si="2"/>
        <v>0.3368055555555556</v>
      </c>
      <c r="S23" s="21">
        <f t="shared" si="3"/>
        <v>0.4388888888888889</v>
      </c>
      <c r="T23" s="21">
        <f t="shared" si="4"/>
        <v>0.44166666666666665</v>
      </c>
      <c r="U23" s="21">
        <f t="shared" si="5"/>
        <v>0.5423611111111112</v>
      </c>
      <c r="V23" s="21">
        <f t="shared" si="6"/>
        <v>0.5458333333333333</v>
      </c>
      <c r="W23" s="22">
        <f t="shared" si="7"/>
        <v>5</v>
      </c>
      <c r="X23" s="23">
        <f t="shared" si="8"/>
        <v>11.020408163265309</v>
      </c>
      <c r="Y23" s="18">
        <f t="shared" si="9"/>
        <v>46</v>
      </c>
      <c r="Z23" s="18">
        <f t="shared" si="10"/>
        <v>21.378387420541994</v>
      </c>
      <c r="AA23" s="18">
        <f t="shared" si="11"/>
      </c>
      <c r="AB23" s="18">
        <f t="shared" si="12"/>
        <v>0</v>
      </c>
      <c r="AC23" s="18">
        <f t="shared" si="13"/>
        <v>0</v>
      </c>
      <c r="AD23" s="24">
        <f t="shared" si="14"/>
        <v>0.4666666666666666</v>
      </c>
      <c r="AE23" s="22">
        <f t="shared" si="15"/>
        <v>5</v>
      </c>
      <c r="AF23" s="23">
        <f t="shared" si="16"/>
        <v>11.009174311926587</v>
      </c>
      <c r="AG23" s="18">
        <f t="shared" si="17"/>
        <v>46</v>
      </c>
      <c r="AH23" s="18">
        <f t="shared" si="18"/>
        <v>21.34155512107078</v>
      </c>
      <c r="AI23" s="18">
        <f t="shared" si="19"/>
      </c>
      <c r="AJ23" s="18">
        <f t="shared" si="20"/>
        <v>0</v>
      </c>
      <c r="AK23" s="18">
        <f t="shared" si="21"/>
        <v>0</v>
      </c>
      <c r="AL23" s="25">
        <f t="shared" si="22"/>
        <v>42.719942541612774</v>
      </c>
    </row>
    <row r="24" spans="1:38" ht="15.75">
      <c r="A24" s="11">
        <f t="shared" si="0"/>
        <v>40.13007953518837</v>
      </c>
      <c r="B24">
        <f t="shared" si="1"/>
        <v>265</v>
      </c>
      <c r="C24" s="9">
        <f>VLOOKUP($B24,BPM!$A$1:$E$500,2,0)</f>
        <v>48</v>
      </c>
      <c r="D24" s="9">
        <f>VLOOKUP($B24,BPM!$A$1:$E$500,3,0)</f>
        <v>48</v>
      </c>
      <c r="E24" s="9">
        <f>VLOOKUP($B24,BPM!$A$1:$E$500,4,0)</f>
        <v>52</v>
      </c>
      <c r="F24" s="9">
        <f>VLOOKUP($B24,BPM!$A$1:$E$500,5,0)</f>
        <v>52</v>
      </c>
      <c r="G24" s="1"/>
      <c r="I24" s="52">
        <v>11</v>
      </c>
      <c r="J24" s="51">
        <v>265</v>
      </c>
      <c r="K24" s="51" t="s">
        <v>784</v>
      </c>
      <c r="L24" s="51" t="s">
        <v>785</v>
      </c>
      <c r="M24" s="50">
        <v>0.3368055555555556</v>
      </c>
      <c r="N24" s="50">
        <v>0.43906249999999997</v>
      </c>
      <c r="O24" s="50">
        <v>0.44100694444444444</v>
      </c>
      <c r="P24" s="50">
        <v>0.5426620370370371</v>
      </c>
      <c r="Q24" s="50">
        <v>0.5459259259259259</v>
      </c>
      <c r="R24" s="21">
        <f t="shared" si="2"/>
        <v>0.3368055555555556</v>
      </c>
      <c r="S24" s="21">
        <f t="shared" si="3"/>
        <v>0.4388888888888889</v>
      </c>
      <c r="T24" s="21">
        <f t="shared" si="4"/>
        <v>0.44097222222222227</v>
      </c>
      <c r="U24" s="21">
        <f t="shared" si="5"/>
        <v>0.5423611111111112</v>
      </c>
      <c r="V24" s="21">
        <f t="shared" si="6"/>
        <v>0.5458333333333333</v>
      </c>
      <c r="W24" s="22">
        <f t="shared" si="7"/>
        <v>5</v>
      </c>
      <c r="X24" s="23">
        <f t="shared" si="8"/>
        <v>11.020408163265309</v>
      </c>
      <c r="Y24" s="18">
        <f t="shared" si="9"/>
        <v>48</v>
      </c>
      <c r="Z24" s="18">
        <f t="shared" si="10"/>
        <v>20.6997084548105</v>
      </c>
      <c r="AA24" s="18">
        <f t="shared" si="11"/>
      </c>
      <c r="AB24" s="18">
        <f t="shared" si="12"/>
        <v>0</v>
      </c>
      <c r="AC24" s="18">
        <f t="shared" si="13"/>
        <v>0</v>
      </c>
      <c r="AD24" s="24">
        <f t="shared" si="14"/>
        <v>0.4666666666666666</v>
      </c>
      <c r="AE24" s="22">
        <f t="shared" si="15"/>
        <v>5</v>
      </c>
      <c r="AF24" s="23">
        <f t="shared" si="16"/>
        <v>11.009174311926587</v>
      </c>
      <c r="AG24" s="18">
        <f t="shared" si="17"/>
        <v>52</v>
      </c>
      <c r="AH24" s="18">
        <f t="shared" si="18"/>
        <v>19.430371080377874</v>
      </c>
      <c r="AI24" s="18">
        <f t="shared" si="19"/>
      </c>
      <c r="AJ24" s="18">
        <f t="shared" si="20"/>
        <v>0</v>
      </c>
      <c r="AK24" s="18">
        <f t="shared" si="21"/>
        <v>0</v>
      </c>
      <c r="AL24" s="25">
        <f t="shared" si="22"/>
        <v>40.13007953518837</v>
      </c>
    </row>
    <row r="25" spans="1:38" ht="15.75">
      <c r="A25" s="11">
        <f t="shared" si="0"/>
        <v>39.566880373438366</v>
      </c>
      <c r="B25">
        <f t="shared" si="1"/>
        <v>274</v>
      </c>
      <c r="C25" s="9">
        <f>VLOOKUP($B25,BPM!$A$1:$E$500,2,0)</f>
        <v>48</v>
      </c>
      <c r="D25" s="9">
        <f>VLOOKUP($B25,BPM!$A$1:$E$500,3,0)</f>
        <v>48</v>
      </c>
      <c r="E25" s="9">
        <f>VLOOKUP($B25,BPM!$A$1:$E$500,4,0)</f>
        <v>52</v>
      </c>
      <c r="F25" s="9">
        <f>VLOOKUP($B25,BPM!$A$1:$E$500,5,0)</f>
        <v>56</v>
      </c>
      <c r="G25" s="1"/>
      <c r="I25" s="52">
        <v>12</v>
      </c>
      <c r="J25" s="54">
        <v>274</v>
      </c>
      <c r="K25" s="54" t="s">
        <v>801</v>
      </c>
      <c r="L25" s="54" t="s">
        <v>802</v>
      </c>
      <c r="M25" s="53">
        <v>0.3333333333333333</v>
      </c>
      <c r="N25" s="53">
        <v>0.4355787037037037</v>
      </c>
      <c r="O25" s="53">
        <v>0.43853009259259257</v>
      </c>
      <c r="P25" s="53">
        <v>0.5390277777777778</v>
      </c>
      <c r="Q25" s="53">
        <v>0.5427777777777778</v>
      </c>
      <c r="R25" s="21">
        <f t="shared" si="2"/>
        <v>0.3333333333333333</v>
      </c>
      <c r="S25" s="21">
        <f t="shared" si="3"/>
        <v>0.4354166666666666</v>
      </c>
      <c r="T25" s="21">
        <f t="shared" si="4"/>
        <v>0.4381944444444445</v>
      </c>
      <c r="U25" s="21">
        <f t="shared" si="5"/>
        <v>0.5388888888888889</v>
      </c>
      <c r="V25" s="21">
        <f t="shared" si="6"/>
        <v>0.5423611111111112</v>
      </c>
      <c r="W25" s="22">
        <f t="shared" si="7"/>
        <v>5</v>
      </c>
      <c r="X25" s="23">
        <f t="shared" si="8"/>
        <v>11.020408163265309</v>
      </c>
      <c r="Y25" s="18">
        <f t="shared" si="9"/>
        <v>48</v>
      </c>
      <c r="Z25" s="18">
        <f t="shared" si="10"/>
        <v>20.6997084548105</v>
      </c>
      <c r="AA25" s="18">
        <f t="shared" si="11"/>
      </c>
      <c r="AB25" s="18">
        <f t="shared" si="12"/>
        <v>0</v>
      </c>
      <c r="AC25" s="18">
        <f t="shared" si="13"/>
        <v>0</v>
      </c>
      <c r="AD25" s="24">
        <f t="shared" si="14"/>
        <v>0.46319444444444446</v>
      </c>
      <c r="AE25" s="22">
        <f t="shared" si="15"/>
        <v>5</v>
      </c>
      <c r="AF25" s="23">
        <f t="shared" si="16"/>
        <v>11.009174311926612</v>
      </c>
      <c r="AG25" s="18">
        <f t="shared" si="17"/>
        <v>54</v>
      </c>
      <c r="AH25" s="18">
        <f t="shared" si="18"/>
        <v>18.86717191862786</v>
      </c>
      <c r="AI25" s="18">
        <f t="shared" si="19"/>
      </c>
      <c r="AJ25" s="18">
        <f t="shared" si="20"/>
        <v>0</v>
      </c>
      <c r="AK25" s="18">
        <f t="shared" si="21"/>
        <v>0</v>
      </c>
      <c r="AL25" s="25">
        <f t="shared" si="22"/>
        <v>39.566880373438366</v>
      </c>
    </row>
    <row r="26" spans="1:38" ht="15.75">
      <c r="A26" s="11">
        <f t="shared" si="0"/>
        <v>35.72514510391312</v>
      </c>
      <c r="B26">
        <f t="shared" si="1"/>
        <v>261</v>
      </c>
      <c r="C26" s="9">
        <f>VLOOKUP($B26,BPM!$A$1:$E$500,2,0)</f>
        <v>56</v>
      </c>
      <c r="D26" s="9">
        <f>VLOOKUP($B26,BPM!$A$1:$E$500,3,0)</f>
        <v>56</v>
      </c>
      <c r="E26" s="9">
        <f>VLOOKUP($B26,BPM!$A$1:$E$500,4,0)</f>
        <v>60</v>
      </c>
      <c r="F26" s="9">
        <f>VLOOKUP($B26,BPM!$A$1:$E$500,5,0)</f>
        <v>60</v>
      </c>
      <c r="G26" s="1"/>
      <c r="I26" s="52">
        <v>13</v>
      </c>
      <c r="J26" s="51">
        <v>261</v>
      </c>
      <c r="K26" s="51" t="s">
        <v>776</v>
      </c>
      <c r="L26" s="51" t="s">
        <v>777</v>
      </c>
      <c r="M26" s="50">
        <v>0.34027777777777773</v>
      </c>
      <c r="N26" s="50">
        <v>0.44266203703703705</v>
      </c>
      <c r="O26" s="50">
        <v>0.4450578703703704</v>
      </c>
      <c r="P26" s="50">
        <v>0.5459143518518519</v>
      </c>
      <c r="Q26" s="50">
        <v>0.5492013888888889</v>
      </c>
      <c r="R26" s="21">
        <f t="shared" si="2"/>
        <v>0.34027777777777773</v>
      </c>
      <c r="S26" s="21">
        <f t="shared" si="3"/>
        <v>0.44236111111111115</v>
      </c>
      <c r="T26" s="21">
        <f t="shared" si="4"/>
        <v>0.4444444444444444</v>
      </c>
      <c r="U26" s="21">
        <f t="shared" si="5"/>
        <v>0.5458333333333333</v>
      </c>
      <c r="V26" s="21">
        <f t="shared" si="6"/>
        <v>0.548611111111111</v>
      </c>
      <c r="W26" s="22">
        <f t="shared" si="7"/>
        <v>5</v>
      </c>
      <c r="X26" s="23">
        <f t="shared" si="8"/>
        <v>11.020408163265298</v>
      </c>
      <c r="Y26" s="18">
        <f t="shared" si="9"/>
        <v>56</v>
      </c>
      <c r="Z26" s="18">
        <f t="shared" si="10"/>
        <v>18.367346938775487</v>
      </c>
      <c r="AA26" s="18">
        <f t="shared" si="11"/>
      </c>
      <c r="AB26" s="18">
        <f t="shared" si="12"/>
        <v>0</v>
      </c>
      <c r="AC26" s="18">
        <f t="shared" si="13"/>
        <v>0</v>
      </c>
      <c r="AD26" s="24">
        <f t="shared" si="14"/>
        <v>0.4701388888888889</v>
      </c>
      <c r="AE26" s="22">
        <f t="shared" si="15"/>
        <v>5</v>
      </c>
      <c r="AF26" s="23">
        <f t="shared" si="16"/>
        <v>11.009174311926612</v>
      </c>
      <c r="AG26" s="18">
        <f t="shared" si="17"/>
        <v>60</v>
      </c>
      <c r="AH26" s="18">
        <f t="shared" si="18"/>
        <v>17.35779816513763</v>
      </c>
      <c r="AI26" s="18">
        <f t="shared" si="19"/>
      </c>
      <c r="AJ26" s="18">
        <f t="shared" si="20"/>
        <v>0</v>
      </c>
      <c r="AK26" s="18">
        <f t="shared" si="21"/>
        <v>0</v>
      </c>
      <c r="AL26" s="25">
        <f t="shared" si="22"/>
        <v>35.72514510391312</v>
      </c>
    </row>
    <row r="27" spans="1:38" ht="15.75">
      <c r="A27" s="11">
        <f t="shared" si="0"/>
        <v>0</v>
      </c>
      <c r="B27">
        <f t="shared" si="1"/>
        <v>263</v>
      </c>
      <c r="C27" s="9">
        <f>VLOOKUP($B27,BPM!$A$1:$E$500,2,0)</f>
        <v>52</v>
      </c>
      <c r="D27" s="9">
        <f>VLOOKUP($B27,BPM!$A$1:$E$500,3,0)</f>
        <v>52</v>
      </c>
      <c r="E27" s="9">
        <f>VLOOKUP($B27,BPM!$A$1:$E$500,4,0)</f>
        <v>56</v>
      </c>
      <c r="F27" s="9">
        <f>VLOOKUP($B27,BPM!$A$1:$E$500,5,0)</f>
        <v>60</v>
      </c>
      <c r="G27" s="1" t="s">
        <v>775</v>
      </c>
      <c r="I27" s="52" t="s">
        <v>804</v>
      </c>
      <c r="J27" s="51">
        <v>263</v>
      </c>
      <c r="K27" s="51" t="s">
        <v>780</v>
      </c>
      <c r="L27" s="51" t="s">
        <v>781</v>
      </c>
      <c r="M27" s="50">
        <v>0.34722222222222227</v>
      </c>
      <c r="N27" s="50">
        <v>0.4378587962962963</v>
      </c>
      <c r="O27" s="50">
        <v>0.441712962962963</v>
      </c>
      <c r="P27" s="50">
        <v>0.5284375</v>
      </c>
      <c r="Q27" s="50">
        <v>0.5327083333333333</v>
      </c>
      <c r="R27" s="21">
        <f t="shared" si="2"/>
        <v>0.34722222222222227</v>
      </c>
      <c r="S27" s="21">
        <f t="shared" si="3"/>
        <v>0.4375</v>
      </c>
      <c r="T27" s="21">
        <f t="shared" si="4"/>
        <v>0.44166666666666665</v>
      </c>
      <c r="U27" s="21">
        <f t="shared" si="5"/>
        <v>0.5277777777777778</v>
      </c>
      <c r="V27" s="21">
        <f t="shared" si="6"/>
        <v>0.5326388888888889</v>
      </c>
      <c r="W27" s="22">
        <f t="shared" si="7"/>
        <v>6</v>
      </c>
      <c r="X27" s="23">
        <f t="shared" si="8"/>
        <v>12.461538461538467</v>
      </c>
      <c r="Y27" s="18">
        <f t="shared" si="9"/>
        <v>52</v>
      </c>
      <c r="Z27" s="18">
        <f t="shared" si="10"/>
        <v>22.747252747252762</v>
      </c>
      <c r="AA27" s="18" t="str">
        <f t="shared" si="11"/>
        <v>TEMPO MIN</v>
      </c>
      <c r="AB27" s="18">
        <f t="shared" si="12"/>
        <v>17</v>
      </c>
      <c r="AC27" s="18">
        <f t="shared" si="13"/>
        <v>6</v>
      </c>
      <c r="AD27" s="24">
        <f t="shared" si="14"/>
        <v>0.46527777777777773</v>
      </c>
      <c r="AE27" s="22">
        <f t="shared" si="15"/>
        <v>7</v>
      </c>
      <c r="AF27" s="23">
        <f t="shared" si="16"/>
        <v>13.333333333333321</v>
      </c>
      <c r="AG27" s="18">
        <f t="shared" si="17"/>
        <v>58</v>
      </c>
      <c r="AH27" s="18">
        <f t="shared" si="18"/>
        <v>22.362869198312204</v>
      </c>
      <c r="AI27" s="18" t="str">
        <f t="shared" si="19"/>
        <v>TEMPO MIN</v>
      </c>
      <c r="AJ27" s="18">
        <f t="shared" si="20"/>
        <v>19</v>
      </c>
      <c r="AK27" s="18">
        <f t="shared" si="21"/>
        <v>6</v>
      </c>
      <c r="AL27" s="25">
        <f t="shared" si="22"/>
        <v>0</v>
      </c>
    </row>
    <row r="28" spans="1:38" ht="15.75">
      <c r="A28" s="11">
        <f t="shared" si="0"/>
        <v>0</v>
      </c>
      <c r="B28">
        <f t="shared" si="1"/>
        <v>264</v>
      </c>
      <c r="C28" s="9" t="e">
        <f>VLOOKUP($B28,BPM!$A$1:$E$500,2,0)</f>
        <v>#N/A</v>
      </c>
      <c r="D28" s="9" t="e">
        <f>VLOOKUP($B28,BPM!$A$1:$E$500,3,0)</f>
        <v>#N/A</v>
      </c>
      <c r="E28" s="9" t="e">
        <f>VLOOKUP($B28,BPM!$A$1:$E$500,4,0)</f>
        <v>#N/A</v>
      </c>
      <c r="F28" s="9" t="e">
        <f>VLOOKUP($B28,BPM!$A$1:$E$500,5,0)</f>
        <v>#N/A</v>
      </c>
      <c r="G28" s="1" t="s">
        <v>775</v>
      </c>
      <c r="I28" s="52" t="s">
        <v>804</v>
      </c>
      <c r="J28" s="54">
        <v>264</v>
      </c>
      <c r="K28" s="54" t="s">
        <v>782</v>
      </c>
      <c r="L28" s="54" t="s">
        <v>783</v>
      </c>
      <c r="M28" s="53">
        <v>0.34722222222222227</v>
      </c>
      <c r="N28" s="84"/>
      <c r="O28" s="84"/>
      <c r="P28" s="84"/>
      <c r="Q28" s="84"/>
      <c r="R28" s="21">
        <f t="shared" si="2"/>
        <v>0.34722222222222227</v>
      </c>
      <c r="S28" s="21">
        <f t="shared" si="3"/>
        <v>0</v>
      </c>
      <c r="T28" s="21">
        <f t="shared" si="4"/>
        <v>0</v>
      </c>
      <c r="U28" s="21">
        <f t="shared" si="5"/>
        <v>0</v>
      </c>
      <c r="V28" s="21">
        <f t="shared" si="6"/>
        <v>0</v>
      </c>
      <c r="W28" s="22">
        <f t="shared" si="7"/>
        <v>5</v>
      </c>
      <c r="X28" s="23">
        <f t="shared" si="8"/>
        <v>-3.239999999999999</v>
      </c>
      <c r="Y28" s="18" t="e">
        <f t="shared" si="9"/>
        <v>#N/A</v>
      </c>
      <c r="Z28" s="18" t="e">
        <f t="shared" si="10"/>
        <v>#N/A</v>
      </c>
      <c r="AA28" s="18" t="e">
        <f t="shared" si="11"/>
        <v>#NUM!</v>
      </c>
      <c r="AB28" s="18">
        <f t="shared" si="12"/>
        <v>47</v>
      </c>
      <c r="AC28" s="18">
        <f t="shared" si="13"/>
        <v>6</v>
      </c>
      <c r="AD28" s="24">
        <f t="shared" si="14"/>
        <v>0.027777777777777776</v>
      </c>
      <c r="AE28" s="22">
        <f t="shared" si="15"/>
        <v>5</v>
      </c>
      <c r="AF28" s="23">
        <f t="shared" si="16"/>
        <v>-30</v>
      </c>
      <c r="AG28" s="18" t="e">
        <f t="shared" si="17"/>
        <v>#N/A</v>
      </c>
      <c r="AH28" s="18" t="e">
        <f t="shared" si="18"/>
        <v>#N/A</v>
      </c>
      <c r="AI28" s="18" t="e">
        <f t="shared" si="19"/>
        <v>#NUM!</v>
      </c>
      <c r="AJ28" s="18">
        <f t="shared" si="20"/>
        <v>29</v>
      </c>
      <c r="AK28" s="18">
        <f t="shared" si="21"/>
        <v>6</v>
      </c>
      <c r="AL28" s="25">
        <v>0</v>
      </c>
    </row>
    <row r="29" spans="1:38" ht="15.75" hidden="1">
      <c r="A29" s="11">
        <f t="shared" si="0"/>
        <v>0</v>
      </c>
      <c r="B29">
        <f t="shared" si="1"/>
        <v>0</v>
      </c>
      <c r="C29" s="9" t="e">
        <f>VLOOKUP($B29,BPM!$A$1:$E$500,2,0)</f>
        <v>#N/A</v>
      </c>
      <c r="D29" s="9" t="e">
        <f>VLOOKUP($B29,BPM!$A$1:$E$500,3,0)</f>
        <v>#N/A</v>
      </c>
      <c r="E29" s="9" t="e">
        <f>VLOOKUP($B29,BPM!$A$1:$E$500,4,0)</f>
        <v>#N/A</v>
      </c>
      <c r="F29" s="9" t="e">
        <f>VLOOKUP($B29,BPM!$A$1:$E$500,5,0)</f>
        <v>#N/A</v>
      </c>
      <c r="G29" s="1"/>
      <c r="I29" s="52"/>
      <c r="J29" s="51"/>
      <c r="K29" s="51"/>
      <c r="L29" s="51"/>
      <c r="M29" s="50"/>
      <c r="N29" s="50"/>
      <c r="O29" s="50"/>
      <c r="P29" s="50"/>
      <c r="Q29" s="50"/>
      <c r="R29" s="21">
        <f t="shared" si="2"/>
        <v>0</v>
      </c>
      <c r="S29" s="21">
        <f t="shared" si="3"/>
        <v>0</v>
      </c>
      <c r="T29" s="21">
        <f t="shared" si="4"/>
        <v>0</v>
      </c>
      <c r="U29" s="21">
        <f t="shared" si="5"/>
        <v>0</v>
      </c>
      <c r="V29" s="21">
        <f t="shared" si="6"/>
        <v>0</v>
      </c>
      <c r="W29" s="22">
        <f t="shared" si="7"/>
        <v>5</v>
      </c>
      <c r="X29" s="23" t="e">
        <f t="shared" si="8"/>
        <v>#DIV/0!</v>
      </c>
      <c r="Y29" s="18" t="e">
        <f t="shared" si="9"/>
        <v>#N/A</v>
      </c>
      <c r="Z29" s="18" t="e">
        <f t="shared" si="10"/>
        <v>#DIV/0!</v>
      </c>
      <c r="AA29" s="18" t="str">
        <f t="shared" si="11"/>
        <v>TEMPO MIN</v>
      </c>
      <c r="AB29" s="18">
        <f t="shared" si="12"/>
        <v>27</v>
      </c>
      <c r="AC29" s="18">
        <f t="shared" si="13"/>
        <v>6</v>
      </c>
      <c r="AD29" s="24">
        <f t="shared" si="14"/>
        <v>0.027777777777777776</v>
      </c>
      <c r="AE29" s="22">
        <f t="shared" si="15"/>
        <v>5</v>
      </c>
      <c r="AF29" s="23">
        <f t="shared" si="16"/>
        <v>-30</v>
      </c>
      <c r="AG29" s="18" t="e">
        <f t="shared" si="17"/>
        <v>#N/A</v>
      </c>
      <c r="AH29" s="18" t="e">
        <f t="shared" si="18"/>
        <v>#N/A</v>
      </c>
      <c r="AI29" s="18" t="e">
        <f t="shared" si="19"/>
        <v>#NUM!</v>
      </c>
      <c r="AJ29" s="18">
        <f t="shared" si="20"/>
        <v>29</v>
      </c>
      <c r="AK29" s="18">
        <f t="shared" si="21"/>
        <v>6</v>
      </c>
      <c r="AL29" s="25">
        <v>0</v>
      </c>
    </row>
    <row r="30" spans="1:38" ht="15.75" hidden="1">
      <c r="A30" s="11">
        <f t="shared" si="0"/>
        <v>0</v>
      </c>
      <c r="B30">
        <f t="shared" si="1"/>
        <v>0</v>
      </c>
      <c r="C30" s="9" t="e">
        <f>VLOOKUP($B30,BPM!$A$1:$E$500,2,0)</f>
        <v>#N/A</v>
      </c>
      <c r="D30" s="9" t="e">
        <f>VLOOKUP($B30,BPM!$A$1:$E$500,3,0)</f>
        <v>#N/A</v>
      </c>
      <c r="E30" s="9" t="e">
        <f>VLOOKUP($B30,BPM!$A$1:$E$500,4,0)</f>
        <v>#N/A</v>
      </c>
      <c r="F30" s="9" t="e">
        <f>VLOOKUP($B30,BPM!$A$1:$E$500,5,0)</f>
        <v>#N/A</v>
      </c>
      <c r="G30" s="1"/>
      <c r="I30" s="52"/>
      <c r="J30" s="51"/>
      <c r="K30" s="51"/>
      <c r="L30" s="51"/>
      <c r="M30" s="50"/>
      <c r="N30" s="50"/>
      <c r="O30" s="50"/>
      <c r="P30" s="50"/>
      <c r="Q30" s="50"/>
      <c r="R30" s="21">
        <f t="shared" si="2"/>
        <v>0</v>
      </c>
      <c r="S30" s="21">
        <f t="shared" si="3"/>
        <v>0</v>
      </c>
      <c r="T30" s="21">
        <f t="shared" si="4"/>
        <v>0</v>
      </c>
      <c r="U30" s="21">
        <f t="shared" si="5"/>
        <v>0</v>
      </c>
      <c r="V30" s="21">
        <f t="shared" si="6"/>
        <v>0</v>
      </c>
      <c r="W30" s="22">
        <f t="shared" si="7"/>
        <v>5</v>
      </c>
      <c r="X30" s="23" t="e">
        <f t="shared" si="8"/>
        <v>#DIV/0!</v>
      </c>
      <c r="Y30" s="18" t="e">
        <f t="shared" si="9"/>
        <v>#N/A</v>
      </c>
      <c r="Z30" s="18" t="e">
        <f t="shared" si="10"/>
        <v>#DIV/0!</v>
      </c>
      <c r="AA30" s="18" t="str">
        <f t="shared" si="11"/>
        <v>TEMPO MIN</v>
      </c>
      <c r="AB30" s="18">
        <f t="shared" si="12"/>
        <v>27</v>
      </c>
      <c r="AC30" s="18">
        <f t="shared" si="13"/>
        <v>6</v>
      </c>
      <c r="AD30" s="24">
        <f t="shared" si="14"/>
        <v>0.027777777777777776</v>
      </c>
      <c r="AE30" s="22">
        <f t="shared" si="15"/>
        <v>5</v>
      </c>
      <c r="AF30" s="23">
        <f t="shared" si="16"/>
        <v>-30</v>
      </c>
      <c r="AG30" s="18" t="e">
        <f t="shared" si="17"/>
        <v>#N/A</v>
      </c>
      <c r="AH30" s="18" t="e">
        <f t="shared" si="18"/>
        <v>#N/A</v>
      </c>
      <c r="AI30" s="18" t="e">
        <f t="shared" si="19"/>
        <v>#NUM!</v>
      </c>
      <c r="AJ30" s="18">
        <f t="shared" si="20"/>
        <v>29</v>
      </c>
      <c r="AK30" s="18">
        <f t="shared" si="21"/>
        <v>6</v>
      </c>
      <c r="AL30" s="25">
        <v>0</v>
      </c>
    </row>
    <row r="31" spans="1:38" ht="15.75" hidden="1">
      <c r="A31" s="11">
        <f t="shared" si="0"/>
        <v>0</v>
      </c>
      <c r="B31">
        <f t="shared" si="1"/>
        <v>0</v>
      </c>
      <c r="C31" s="9" t="e">
        <f>VLOOKUP($B31,BPM!$A$1:$E$500,2,0)</f>
        <v>#N/A</v>
      </c>
      <c r="D31" s="9" t="e">
        <f>VLOOKUP($B31,BPM!$A$1:$E$500,3,0)</f>
        <v>#N/A</v>
      </c>
      <c r="E31" s="9" t="e">
        <f>VLOOKUP($B31,BPM!$A$1:$E$500,4,0)</f>
        <v>#N/A</v>
      </c>
      <c r="F31" s="9" t="e">
        <f>VLOOKUP($B31,BPM!$A$1:$E$500,5,0)</f>
        <v>#N/A</v>
      </c>
      <c r="G31" s="1"/>
      <c r="I31" s="52"/>
      <c r="J31" s="51"/>
      <c r="K31" s="51"/>
      <c r="L31" s="51"/>
      <c r="M31" s="50"/>
      <c r="N31" s="50"/>
      <c r="O31" s="50"/>
      <c r="P31" s="50"/>
      <c r="Q31" s="50"/>
      <c r="R31" s="21">
        <f t="shared" si="2"/>
        <v>0</v>
      </c>
      <c r="S31" s="21">
        <f t="shared" si="3"/>
        <v>0</v>
      </c>
      <c r="T31" s="21">
        <f t="shared" si="4"/>
        <v>0</v>
      </c>
      <c r="U31" s="21">
        <f t="shared" si="5"/>
        <v>0</v>
      </c>
      <c r="V31" s="21">
        <f t="shared" si="6"/>
        <v>0</v>
      </c>
      <c r="W31" s="22">
        <f t="shared" si="7"/>
        <v>5</v>
      </c>
      <c r="X31" s="23" t="e">
        <f t="shared" si="8"/>
        <v>#DIV/0!</v>
      </c>
      <c r="Y31" s="18" t="e">
        <f t="shared" si="9"/>
        <v>#N/A</v>
      </c>
      <c r="Z31" s="18" t="e">
        <f t="shared" si="10"/>
        <v>#DIV/0!</v>
      </c>
      <c r="AA31" s="18" t="str">
        <f t="shared" si="11"/>
        <v>TEMPO MIN</v>
      </c>
      <c r="AB31" s="18">
        <f t="shared" si="12"/>
        <v>27</v>
      </c>
      <c r="AC31" s="18">
        <f t="shared" si="13"/>
        <v>6</v>
      </c>
      <c r="AD31" s="24">
        <f t="shared" si="14"/>
        <v>0.027777777777777776</v>
      </c>
      <c r="AE31" s="22">
        <f t="shared" si="15"/>
        <v>5</v>
      </c>
      <c r="AF31" s="23">
        <f t="shared" si="16"/>
        <v>-30</v>
      </c>
      <c r="AG31" s="18" t="e">
        <f t="shared" si="17"/>
        <v>#N/A</v>
      </c>
      <c r="AH31" s="18" t="e">
        <f t="shared" si="18"/>
        <v>#N/A</v>
      </c>
      <c r="AI31" s="18" t="e">
        <f t="shared" si="19"/>
        <v>#NUM!</v>
      </c>
      <c r="AJ31" s="18">
        <f t="shared" si="20"/>
        <v>29</v>
      </c>
      <c r="AK31" s="18">
        <f t="shared" si="21"/>
        <v>6</v>
      </c>
      <c r="AL31" s="25">
        <v>0</v>
      </c>
    </row>
    <row r="32" spans="1:38" ht="15.75" hidden="1">
      <c r="A32" s="11">
        <f t="shared" si="0"/>
        <v>0</v>
      </c>
      <c r="B32">
        <f t="shared" si="1"/>
        <v>0</v>
      </c>
      <c r="C32" s="9" t="e">
        <f>VLOOKUP($B32,BPM!$A$1:$E$500,2,0)</f>
        <v>#N/A</v>
      </c>
      <c r="D32" s="9" t="e">
        <f>VLOOKUP($B32,BPM!$A$1:$E$500,3,0)</f>
        <v>#N/A</v>
      </c>
      <c r="E32" s="9" t="e">
        <f>VLOOKUP($B32,BPM!$A$1:$E$500,4,0)</f>
        <v>#N/A</v>
      </c>
      <c r="F32" s="9" t="e">
        <f>VLOOKUP($B32,BPM!$A$1:$E$500,5,0)</f>
        <v>#N/A</v>
      </c>
      <c r="G32" s="1"/>
      <c r="I32" s="52"/>
      <c r="J32" s="51"/>
      <c r="K32" s="51"/>
      <c r="L32" s="51"/>
      <c r="M32" s="50"/>
      <c r="N32" s="50"/>
      <c r="O32" s="50"/>
      <c r="P32" s="50"/>
      <c r="Q32" s="50"/>
      <c r="R32" s="21">
        <f t="shared" si="2"/>
        <v>0</v>
      </c>
      <c r="S32" s="21">
        <f t="shared" si="3"/>
        <v>0</v>
      </c>
      <c r="T32" s="21">
        <f t="shared" si="4"/>
        <v>0</v>
      </c>
      <c r="U32" s="21">
        <f t="shared" si="5"/>
        <v>0</v>
      </c>
      <c r="V32" s="21">
        <f t="shared" si="6"/>
        <v>0</v>
      </c>
      <c r="W32" s="22">
        <f t="shared" si="7"/>
        <v>5</v>
      </c>
      <c r="X32" s="23" t="e">
        <f t="shared" si="8"/>
        <v>#DIV/0!</v>
      </c>
      <c r="Y32" s="18" t="e">
        <f t="shared" si="9"/>
        <v>#N/A</v>
      </c>
      <c r="Z32" s="18" t="e">
        <f t="shared" si="10"/>
        <v>#DIV/0!</v>
      </c>
      <c r="AA32" s="18" t="str">
        <f t="shared" si="11"/>
        <v>TEMPO MIN</v>
      </c>
      <c r="AB32" s="18">
        <f t="shared" si="12"/>
        <v>27</v>
      </c>
      <c r="AC32" s="18">
        <f t="shared" si="13"/>
        <v>6</v>
      </c>
      <c r="AD32" s="24">
        <f t="shared" si="14"/>
        <v>0.027777777777777776</v>
      </c>
      <c r="AE32" s="22">
        <f t="shared" si="15"/>
        <v>5</v>
      </c>
      <c r="AF32" s="23">
        <f t="shared" si="16"/>
        <v>-30</v>
      </c>
      <c r="AG32" s="18" t="e">
        <f t="shared" si="17"/>
        <v>#N/A</v>
      </c>
      <c r="AH32" s="18" t="e">
        <f t="shared" si="18"/>
        <v>#N/A</v>
      </c>
      <c r="AI32" s="18" t="e">
        <f t="shared" si="19"/>
        <v>#NUM!</v>
      </c>
      <c r="AJ32" s="18">
        <f t="shared" si="20"/>
        <v>29</v>
      </c>
      <c r="AK32" s="18">
        <f t="shared" si="21"/>
        <v>6</v>
      </c>
      <c r="AL32" s="25">
        <v>0</v>
      </c>
    </row>
    <row r="33" spans="1:38" ht="15.75" hidden="1">
      <c r="A33" s="11">
        <f t="shared" si="0"/>
        <v>0</v>
      </c>
      <c r="B33">
        <f t="shared" si="1"/>
        <v>0</v>
      </c>
      <c r="C33" s="9" t="e">
        <f>VLOOKUP($B33,BPM!$A$1:$E$500,2,0)</f>
        <v>#N/A</v>
      </c>
      <c r="D33" s="9" t="e">
        <f>VLOOKUP($B33,BPM!$A$1:$E$500,3,0)</f>
        <v>#N/A</v>
      </c>
      <c r="E33" s="9" t="e">
        <f>VLOOKUP($B33,BPM!$A$1:$E$500,4,0)</f>
        <v>#N/A</v>
      </c>
      <c r="F33" s="9" t="e">
        <f>VLOOKUP($B33,BPM!$A$1:$E$500,5,0)</f>
        <v>#N/A</v>
      </c>
      <c r="G33" s="1"/>
      <c r="I33" s="52"/>
      <c r="J33" s="51"/>
      <c r="K33" s="51"/>
      <c r="L33" s="51"/>
      <c r="M33" s="50"/>
      <c r="N33" s="50"/>
      <c r="O33" s="50"/>
      <c r="P33" s="50"/>
      <c r="Q33" s="50"/>
      <c r="R33" s="21">
        <f t="shared" si="2"/>
        <v>0</v>
      </c>
      <c r="S33" s="21">
        <f t="shared" si="3"/>
        <v>0</v>
      </c>
      <c r="T33" s="21">
        <f t="shared" si="4"/>
        <v>0</v>
      </c>
      <c r="U33" s="21">
        <f t="shared" si="5"/>
        <v>0</v>
      </c>
      <c r="V33" s="21">
        <f t="shared" si="6"/>
        <v>0</v>
      </c>
      <c r="W33" s="22">
        <f t="shared" si="7"/>
        <v>5</v>
      </c>
      <c r="X33" s="23" t="e">
        <f t="shared" si="8"/>
        <v>#DIV/0!</v>
      </c>
      <c r="Y33" s="18" t="e">
        <f t="shared" si="9"/>
        <v>#N/A</v>
      </c>
      <c r="Z33" s="18" t="e">
        <f t="shared" si="10"/>
        <v>#DIV/0!</v>
      </c>
      <c r="AA33" s="18" t="str">
        <f t="shared" si="11"/>
        <v>TEMPO MIN</v>
      </c>
      <c r="AB33" s="18">
        <f t="shared" si="12"/>
        <v>27</v>
      </c>
      <c r="AC33" s="18">
        <f t="shared" si="13"/>
        <v>6</v>
      </c>
      <c r="AD33" s="24">
        <f t="shared" si="14"/>
        <v>0.027777777777777776</v>
      </c>
      <c r="AE33" s="22">
        <f t="shared" si="15"/>
        <v>5</v>
      </c>
      <c r="AF33" s="23">
        <f t="shared" si="16"/>
        <v>-30</v>
      </c>
      <c r="AG33" s="18" t="e">
        <f t="shared" si="17"/>
        <v>#N/A</v>
      </c>
      <c r="AH33" s="18" t="e">
        <f t="shared" si="18"/>
        <v>#N/A</v>
      </c>
      <c r="AI33" s="18" t="e">
        <f t="shared" si="19"/>
        <v>#NUM!</v>
      </c>
      <c r="AJ33" s="18">
        <f t="shared" si="20"/>
        <v>29</v>
      </c>
      <c r="AK33" s="18">
        <f t="shared" si="21"/>
        <v>6</v>
      </c>
      <c r="AL33" s="25">
        <v>0</v>
      </c>
    </row>
    <row r="34" spans="1:38" ht="15.75" hidden="1">
      <c r="A34" s="11">
        <f t="shared" si="0"/>
        <v>0</v>
      </c>
      <c r="B34">
        <f t="shared" si="1"/>
        <v>0</v>
      </c>
      <c r="C34" s="9" t="e">
        <f>VLOOKUP($B34,BPM!$A$1:$E$500,2,0)</f>
        <v>#N/A</v>
      </c>
      <c r="D34" s="9" t="e">
        <f>VLOOKUP($B34,BPM!$A$1:$E$500,3,0)</f>
        <v>#N/A</v>
      </c>
      <c r="E34" s="9" t="e">
        <f>VLOOKUP($B34,BPM!$A$1:$E$500,4,0)</f>
        <v>#N/A</v>
      </c>
      <c r="F34" s="9" t="e">
        <f>VLOOKUP($B34,BPM!$A$1:$E$500,5,0)</f>
        <v>#N/A</v>
      </c>
      <c r="G34" s="1"/>
      <c r="I34" s="52"/>
      <c r="J34" s="51"/>
      <c r="K34" s="51"/>
      <c r="L34" s="51"/>
      <c r="M34" s="50"/>
      <c r="N34" s="50"/>
      <c r="O34" s="50"/>
      <c r="P34" s="50"/>
      <c r="Q34" s="50"/>
      <c r="R34" s="21">
        <f t="shared" si="2"/>
        <v>0</v>
      </c>
      <c r="S34" s="21">
        <f t="shared" si="3"/>
        <v>0</v>
      </c>
      <c r="T34" s="21">
        <f t="shared" si="4"/>
        <v>0</v>
      </c>
      <c r="U34" s="21">
        <f t="shared" si="5"/>
        <v>0</v>
      </c>
      <c r="V34" s="21">
        <f t="shared" si="6"/>
        <v>0</v>
      </c>
      <c r="W34" s="22">
        <f t="shared" si="7"/>
        <v>5</v>
      </c>
      <c r="X34" s="23" t="e">
        <f t="shared" si="8"/>
        <v>#DIV/0!</v>
      </c>
      <c r="Y34" s="18" t="e">
        <f t="shared" si="9"/>
        <v>#N/A</v>
      </c>
      <c r="Z34" s="18" t="e">
        <f t="shared" si="10"/>
        <v>#DIV/0!</v>
      </c>
      <c r="AA34" s="18" t="str">
        <f t="shared" si="11"/>
        <v>TEMPO MIN</v>
      </c>
      <c r="AB34" s="18">
        <f t="shared" si="12"/>
        <v>27</v>
      </c>
      <c r="AC34" s="18">
        <f t="shared" si="13"/>
        <v>6</v>
      </c>
      <c r="AD34" s="24">
        <f t="shared" si="14"/>
        <v>0.027777777777777776</v>
      </c>
      <c r="AE34" s="22">
        <f t="shared" si="15"/>
        <v>5</v>
      </c>
      <c r="AF34" s="23">
        <f t="shared" si="16"/>
        <v>-30</v>
      </c>
      <c r="AG34" s="18" t="e">
        <f t="shared" si="17"/>
        <v>#N/A</v>
      </c>
      <c r="AH34" s="18" t="e">
        <f t="shared" si="18"/>
        <v>#N/A</v>
      </c>
      <c r="AI34" s="18" t="e">
        <f t="shared" si="19"/>
        <v>#NUM!</v>
      </c>
      <c r="AJ34" s="18">
        <f t="shared" si="20"/>
        <v>29</v>
      </c>
      <c r="AK34" s="18">
        <f t="shared" si="21"/>
        <v>6</v>
      </c>
      <c r="AL34" s="25">
        <v>0</v>
      </c>
    </row>
    <row r="35" spans="1:38" ht="15.75" hidden="1">
      <c r="A35" s="11">
        <f t="shared" si="0"/>
        <v>0</v>
      </c>
      <c r="B35">
        <f t="shared" si="1"/>
        <v>0</v>
      </c>
      <c r="C35" s="9" t="e">
        <f>VLOOKUP($B35,BPM!$A$1:$E$500,2,0)</f>
        <v>#N/A</v>
      </c>
      <c r="D35" s="9" t="e">
        <f>VLOOKUP($B35,BPM!$A$1:$E$500,3,0)</f>
        <v>#N/A</v>
      </c>
      <c r="E35" s="9" t="e">
        <f>VLOOKUP($B35,BPM!$A$1:$E$500,4,0)</f>
        <v>#N/A</v>
      </c>
      <c r="F35" s="9" t="e">
        <f>VLOOKUP($B35,BPM!$A$1:$E$500,5,0)</f>
        <v>#N/A</v>
      </c>
      <c r="G35" s="1"/>
      <c r="I35" s="52"/>
      <c r="J35" s="51"/>
      <c r="K35" s="51"/>
      <c r="L35" s="51"/>
      <c r="M35" s="50"/>
      <c r="N35" s="50"/>
      <c r="O35" s="50"/>
      <c r="P35" s="50"/>
      <c r="Q35" s="50"/>
      <c r="R35" s="21">
        <f t="shared" si="2"/>
        <v>0</v>
      </c>
      <c r="S35" s="21">
        <f t="shared" si="3"/>
        <v>0</v>
      </c>
      <c r="T35" s="21">
        <f t="shared" si="4"/>
        <v>0</v>
      </c>
      <c r="U35" s="21">
        <f t="shared" si="5"/>
        <v>0</v>
      </c>
      <c r="V35" s="21">
        <f t="shared" si="6"/>
        <v>0</v>
      </c>
      <c r="W35" s="22">
        <f t="shared" si="7"/>
        <v>5</v>
      </c>
      <c r="X35" s="23" t="e">
        <f t="shared" si="8"/>
        <v>#DIV/0!</v>
      </c>
      <c r="Y35" s="18" t="e">
        <f t="shared" si="9"/>
        <v>#N/A</v>
      </c>
      <c r="Z35" s="18" t="e">
        <f t="shared" si="10"/>
        <v>#DIV/0!</v>
      </c>
      <c r="AA35" s="18" t="str">
        <f t="shared" si="11"/>
        <v>TEMPO MIN</v>
      </c>
      <c r="AB35" s="18">
        <f t="shared" si="12"/>
        <v>27</v>
      </c>
      <c r="AC35" s="18">
        <f t="shared" si="13"/>
        <v>6</v>
      </c>
      <c r="AD35" s="24">
        <f t="shared" si="14"/>
        <v>0.027777777777777776</v>
      </c>
      <c r="AE35" s="22">
        <f t="shared" si="15"/>
        <v>5</v>
      </c>
      <c r="AF35" s="23">
        <f t="shared" si="16"/>
        <v>-30</v>
      </c>
      <c r="AG35" s="18" t="e">
        <f t="shared" si="17"/>
        <v>#N/A</v>
      </c>
      <c r="AH35" s="18" t="e">
        <f t="shared" si="18"/>
        <v>#N/A</v>
      </c>
      <c r="AI35" s="18" t="e">
        <f t="shared" si="19"/>
        <v>#NUM!</v>
      </c>
      <c r="AJ35" s="18">
        <f t="shared" si="20"/>
        <v>29</v>
      </c>
      <c r="AK35" s="18">
        <f t="shared" si="21"/>
        <v>6</v>
      </c>
      <c r="AL35" s="25">
        <v>0</v>
      </c>
    </row>
    <row r="36" spans="1:38" ht="15.75" hidden="1">
      <c r="A36" s="11">
        <f t="shared" si="0"/>
        <v>0</v>
      </c>
      <c r="B36">
        <f t="shared" si="1"/>
        <v>0</v>
      </c>
      <c r="C36" s="9" t="e">
        <f>VLOOKUP($B36,BPM!$A$1:$E$500,2,0)</f>
        <v>#N/A</v>
      </c>
      <c r="D36" s="9" t="e">
        <f>VLOOKUP($B36,BPM!$A$1:$E$500,3,0)</f>
        <v>#N/A</v>
      </c>
      <c r="E36" s="9" t="e">
        <f>VLOOKUP($B36,BPM!$A$1:$E$500,4,0)</f>
        <v>#N/A</v>
      </c>
      <c r="F36" s="9" t="e">
        <f>VLOOKUP($B36,BPM!$A$1:$E$500,5,0)</f>
        <v>#N/A</v>
      </c>
      <c r="G36" s="1"/>
      <c r="I36" s="52"/>
      <c r="J36" s="51"/>
      <c r="K36" s="51"/>
      <c r="L36" s="51"/>
      <c r="M36" s="50"/>
      <c r="N36" s="50"/>
      <c r="O36" s="50"/>
      <c r="P36" s="50"/>
      <c r="Q36" s="50"/>
      <c r="R36" s="21">
        <f t="shared" si="2"/>
        <v>0</v>
      </c>
      <c r="S36" s="21">
        <f t="shared" si="3"/>
        <v>0</v>
      </c>
      <c r="T36" s="21">
        <f t="shared" si="4"/>
        <v>0</v>
      </c>
      <c r="U36" s="21">
        <f t="shared" si="5"/>
        <v>0</v>
      </c>
      <c r="V36" s="21">
        <f t="shared" si="6"/>
        <v>0</v>
      </c>
      <c r="W36" s="22">
        <f t="shared" si="7"/>
        <v>5</v>
      </c>
      <c r="X36" s="23" t="e">
        <f t="shared" si="8"/>
        <v>#DIV/0!</v>
      </c>
      <c r="Y36" s="18" t="e">
        <f t="shared" si="9"/>
        <v>#N/A</v>
      </c>
      <c r="Z36" s="18" t="e">
        <f t="shared" si="10"/>
        <v>#DIV/0!</v>
      </c>
      <c r="AA36" s="18" t="str">
        <f t="shared" si="11"/>
        <v>TEMPO MIN</v>
      </c>
      <c r="AB36" s="18">
        <f t="shared" si="12"/>
        <v>27</v>
      </c>
      <c r="AC36" s="18">
        <f t="shared" si="13"/>
        <v>6</v>
      </c>
      <c r="AD36" s="24">
        <f t="shared" si="14"/>
        <v>0.027777777777777776</v>
      </c>
      <c r="AE36" s="22">
        <f t="shared" si="15"/>
        <v>5</v>
      </c>
      <c r="AF36" s="23">
        <f t="shared" si="16"/>
        <v>-30</v>
      </c>
      <c r="AG36" s="18" t="e">
        <f t="shared" si="17"/>
        <v>#N/A</v>
      </c>
      <c r="AH36" s="18" t="e">
        <f t="shared" si="18"/>
        <v>#N/A</v>
      </c>
      <c r="AI36" s="18" t="e">
        <f t="shared" si="19"/>
        <v>#NUM!</v>
      </c>
      <c r="AJ36" s="18">
        <f t="shared" si="20"/>
        <v>29</v>
      </c>
      <c r="AK36" s="18">
        <f t="shared" si="21"/>
        <v>6</v>
      </c>
      <c r="AL36" s="25">
        <v>0</v>
      </c>
    </row>
    <row r="37" spans="1:38" ht="15.75" hidden="1">
      <c r="A37" s="11">
        <f t="shared" si="0"/>
        <v>0</v>
      </c>
      <c r="B37">
        <f t="shared" si="1"/>
        <v>0</v>
      </c>
      <c r="C37" s="9" t="e">
        <f>VLOOKUP($B37,BPM!$A$1:$E$500,2,0)</f>
        <v>#N/A</v>
      </c>
      <c r="D37" s="9" t="e">
        <f>VLOOKUP($B37,BPM!$A$1:$E$500,3,0)</f>
        <v>#N/A</v>
      </c>
      <c r="E37" s="9" t="e">
        <f>VLOOKUP($B37,BPM!$A$1:$E$500,4,0)</f>
        <v>#N/A</v>
      </c>
      <c r="F37" s="9" t="e">
        <f>VLOOKUP($B37,BPM!$A$1:$E$500,5,0)</f>
        <v>#N/A</v>
      </c>
      <c r="G37" s="1"/>
      <c r="I37" s="52"/>
      <c r="J37" s="51"/>
      <c r="K37" s="51"/>
      <c r="L37" s="51"/>
      <c r="M37" s="50"/>
      <c r="N37" s="50"/>
      <c r="O37" s="50"/>
      <c r="P37" s="50"/>
      <c r="Q37" s="50"/>
      <c r="R37" s="21">
        <f t="shared" si="2"/>
        <v>0</v>
      </c>
      <c r="S37" s="21">
        <f t="shared" si="3"/>
        <v>0</v>
      </c>
      <c r="T37" s="21">
        <f t="shared" si="4"/>
        <v>0</v>
      </c>
      <c r="U37" s="21">
        <f t="shared" si="5"/>
        <v>0</v>
      </c>
      <c r="V37" s="21">
        <f t="shared" si="6"/>
        <v>0</v>
      </c>
      <c r="W37" s="22">
        <f t="shared" si="7"/>
        <v>5</v>
      </c>
      <c r="X37" s="23" t="e">
        <f t="shared" si="8"/>
        <v>#DIV/0!</v>
      </c>
      <c r="Y37" s="18" t="e">
        <f t="shared" si="9"/>
        <v>#N/A</v>
      </c>
      <c r="Z37" s="18" t="e">
        <f t="shared" si="10"/>
        <v>#DIV/0!</v>
      </c>
      <c r="AA37" s="18" t="str">
        <f t="shared" si="11"/>
        <v>TEMPO MIN</v>
      </c>
      <c r="AB37" s="18">
        <f t="shared" si="12"/>
        <v>27</v>
      </c>
      <c r="AC37" s="18">
        <f t="shared" si="13"/>
        <v>6</v>
      </c>
      <c r="AD37" s="24">
        <f t="shared" si="14"/>
        <v>0.027777777777777776</v>
      </c>
      <c r="AE37" s="22">
        <f t="shared" si="15"/>
        <v>5</v>
      </c>
      <c r="AF37" s="23">
        <f t="shared" si="16"/>
        <v>-30</v>
      </c>
      <c r="AG37" s="18" t="e">
        <f t="shared" si="17"/>
        <v>#N/A</v>
      </c>
      <c r="AH37" s="18" t="e">
        <f t="shared" si="18"/>
        <v>#N/A</v>
      </c>
      <c r="AI37" s="18" t="e">
        <f t="shared" si="19"/>
        <v>#NUM!</v>
      </c>
      <c r="AJ37" s="18">
        <f t="shared" si="20"/>
        <v>29</v>
      </c>
      <c r="AK37" s="18">
        <f t="shared" si="21"/>
        <v>6</v>
      </c>
      <c r="AL37" s="25">
        <v>0</v>
      </c>
    </row>
    <row r="38" spans="1:38" ht="15.75" hidden="1">
      <c r="A38" s="11">
        <f t="shared" si="0"/>
        <v>0</v>
      </c>
      <c r="B38">
        <f t="shared" si="1"/>
        <v>0</v>
      </c>
      <c r="C38" s="9" t="e">
        <f>VLOOKUP($B38,BPM!$A$1:$E$500,2,0)</f>
        <v>#N/A</v>
      </c>
      <c r="D38" s="9" t="e">
        <f>VLOOKUP($B38,BPM!$A$1:$E$500,3,0)</f>
        <v>#N/A</v>
      </c>
      <c r="E38" s="9" t="e">
        <f>VLOOKUP($B38,BPM!$A$1:$E$500,4,0)</f>
        <v>#N/A</v>
      </c>
      <c r="F38" s="9" t="e">
        <f>VLOOKUP($B38,BPM!$A$1:$E$500,5,0)</f>
        <v>#N/A</v>
      </c>
      <c r="G38" s="1"/>
      <c r="I38" s="52"/>
      <c r="J38" s="51"/>
      <c r="K38" s="51"/>
      <c r="L38" s="51"/>
      <c r="M38" s="50"/>
      <c r="N38" s="50"/>
      <c r="O38" s="50"/>
      <c r="P38" s="50"/>
      <c r="Q38" s="50"/>
      <c r="R38" s="21">
        <f t="shared" si="2"/>
        <v>0</v>
      </c>
      <c r="S38" s="21">
        <f t="shared" si="3"/>
        <v>0</v>
      </c>
      <c r="T38" s="21">
        <f t="shared" si="4"/>
        <v>0</v>
      </c>
      <c r="U38" s="21">
        <f t="shared" si="5"/>
        <v>0</v>
      </c>
      <c r="V38" s="21">
        <f t="shared" si="6"/>
        <v>0</v>
      </c>
      <c r="W38" s="22">
        <f t="shared" si="7"/>
        <v>5</v>
      </c>
      <c r="X38" s="23" t="e">
        <f t="shared" si="8"/>
        <v>#DIV/0!</v>
      </c>
      <c r="Y38" s="18" t="e">
        <f t="shared" si="9"/>
        <v>#N/A</v>
      </c>
      <c r="Z38" s="18" t="e">
        <f t="shared" si="10"/>
        <v>#DIV/0!</v>
      </c>
      <c r="AA38" s="18" t="str">
        <f t="shared" si="11"/>
        <v>TEMPO MIN</v>
      </c>
      <c r="AB38" s="18">
        <f t="shared" si="12"/>
        <v>27</v>
      </c>
      <c r="AC38" s="18">
        <f t="shared" si="13"/>
        <v>6</v>
      </c>
      <c r="AD38" s="24">
        <f t="shared" si="14"/>
        <v>0.027777777777777776</v>
      </c>
      <c r="AE38" s="22">
        <f t="shared" si="15"/>
        <v>5</v>
      </c>
      <c r="AF38" s="23">
        <f t="shared" si="16"/>
        <v>-30</v>
      </c>
      <c r="AG38" s="18" t="e">
        <f t="shared" si="17"/>
        <v>#N/A</v>
      </c>
      <c r="AH38" s="18" t="e">
        <f t="shared" si="18"/>
        <v>#N/A</v>
      </c>
      <c r="AI38" s="18" t="e">
        <f t="shared" si="19"/>
        <v>#NUM!</v>
      </c>
      <c r="AJ38" s="18">
        <f t="shared" si="20"/>
        <v>29</v>
      </c>
      <c r="AK38" s="18">
        <f t="shared" si="21"/>
        <v>6</v>
      </c>
      <c r="AL38" s="25">
        <v>0</v>
      </c>
    </row>
    <row r="39" spans="1:38" ht="15.75" hidden="1">
      <c r="A39" s="11">
        <f t="shared" si="0"/>
        <v>0</v>
      </c>
      <c r="B39">
        <f t="shared" si="1"/>
        <v>0</v>
      </c>
      <c r="C39" s="9" t="e">
        <f>VLOOKUP($B39,BPM!$A$1:$E$500,2,0)</f>
        <v>#N/A</v>
      </c>
      <c r="D39" s="9" t="e">
        <f>VLOOKUP($B39,BPM!$A$1:$E$500,3,0)</f>
        <v>#N/A</v>
      </c>
      <c r="E39" s="9" t="e">
        <f>VLOOKUP($B39,BPM!$A$1:$E$500,4,0)</f>
        <v>#N/A</v>
      </c>
      <c r="F39" s="9" t="e">
        <f>VLOOKUP($B39,BPM!$A$1:$E$500,5,0)</f>
        <v>#N/A</v>
      </c>
      <c r="G39" s="1"/>
      <c r="I39" s="52"/>
      <c r="J39" s="51"/>
      <c r="K39" s="51"/>
      <c r="L39" s="51"/>
      <c r="M39" s="50"/>
      <c r="N39" s="50"/>
      <c r="O39" s="50"/>
      <c r="P39" s="50"/>
      <c r="Q39" s="50"/>
      <c r="R39" s="21">
        <f t="shared" si="2"/>
        <v>0</v>
      </c>
      <c r="S39" s="21">
        <f t="shared" si="3"/>
        <v>0</v>
      </c>
      <c r="T39" s="21">
        <f t="shared" si="4"/>
        <v>0</v>
      </c>
      <c r="U39" s="21">
        <f t="shared" si="5"/>
        <v>0</v>
      </c>
      <c r="V39" s="21">
        <f t="shared" si="6"/>
        <v>0</v>
      </c>
      <c r="W39" s="22">
        <f t="shared" si="7"/>
        <v>5</v>
      </c>
      <c r="X39" s="23" t="e">
        <f t="shared" si="8"/>
        <v>#DIV/0!</v>
      </c>
      <c r="Y39" s="18" t="e">
        <f t="shared" si="9"/>
        <v>#N/A</v>
      </c>
      <c r="Z39" s="18" t="e">
        <f t="shared" si="10"/>
        <v>#DIV/0!</v>
      </c>
      <c r="AA39" s="18" t="str">
        <f t="shared" si="11"/>
        <v>TEMPO MIN</v>
      </c>
      <c r="AB39" s="18">
        <f t="shared" si="12"/>
        <v>27</v>
      </c>
      <c r="AC39" s="18">
        <f t="shared" si="13"/>
        <v>6</v>
      </c>
      <c r="AD39" s="24">
        <f t="shared" si="14"/>
        <v>0.027777777777777776</v>
      </c>
      <c r="AE39" s="22">
        <f t="shared" si="15"/>
        <v>5</v>
      </c>
      <c r="AF39" s="23">
        <f t="shared" si="16"/>
        <v>-30</v>
      </c>
      <c r="AG39" s="18" t="e">
        <f t="shared" si="17"/>
        <v>#N/A</v>
      </c>
      <c r="AH39" s="18" t="e">
        <f t="shared" si="18"/>
        <v>#N/A</v>
      </c>
      <c r="AI39" s="18" t="e">
        <f t="shared" si="19"/>
        <v>#NUM!</v>
      </c>
      <c r="AJ39" s="18">
        <f t="shared" si="20"/>
        <v>29</v>
      </c>
      <c r="AK39" s="18">
        <f t="shared" si="21"/>
        <v>6</v>
      </c>
      <c r="AL39" s="25">
        <v>0</v>
      </c>
    </row>
    <row r="40" spans="1:38" ht="15.75" hidden="1">
      <c r="A40" s="11">
        <f t="shared" si="0"/>
        <v>0</v>
      </c>
      <c r="B40">
        <f t="shared" si="1"/>
        <v>0</v>
      </c>
      <c r="C40" s="9" t="e">
        <f>VLOOKUP($B40,BPM!$A$1:$E$500,2,0)</f>
        <v>#N/A</v>
      </c>
      <c r="D40" s="9" t="e">
        <f>VLOOKUP($B40,BPM!$A$1:$E$500,3,0)</f>
        <v>#N/A</v>
      </c>
      <c r="E40" s="9" t="e">
        <f>VLOOKUP($B40,BPM!$A$1:$E$500,4,0)</f>
        <v>#N/A</v>
      </c>
      <c r="F40" s="9" t="e">
        <f>VLOOKUP($B40,BPM!$A$1:$E$500,5,0)</f>
        <v>#N/A</v>
      </c>
      <c r="G40" s="1"/>
      <c r="I40" s="52"/>
      <c r="J40" s="51"/>
      <c r="K40" s="51"/>
      <c r="L40" s="51"/>
      <c r="M40" s="50"/>
      <c r="N40" s="50"/>
      <c r="O40" s="50"/>
      <c r="P40" s="50"/>
      <c r="Q40" s="50"/>
      <c r="R40" s="21">
        <f t="shared" si="2"/>
        <v>0</v>
      </c>
      <c r="S40" s="21">
        <f t="shared" si="3"/>
        <v>0</v>
      </c>
      <c r="T40" s="21">
        <f t="shared" si="4"/>
        <v>0</v>
      </c>
      <c r="U40" s="21">
        <f t="shared" si="5"/>
        <v>0</v>
      </c>
      <c r="V40" s="21">
        <f t="shared" si="6"/>
        <v>0</v>
      </c>
      <c r="W40" s="22">
        <f t="shared" si="7"/>
        <v>5</v>
      </c>
      <c r="X40" s="23" t="e">
        <f t="shared" si="8"/>
        <v>#DIV/0!</v>
      </c>
      <c r="Y40" s="18" t="e">
        <f t="shared" si="9"/>
        <v>#N/A</v>
      </c>
      <c r="Z40" s="18" t="e">
        <f t="shared" si="10"/>
        <v>#DIV/0!</v>
      </c>
      <c r="AA40" s="18" t="str">
        <f t="shared" si="11"/>
        <v>TEMPO MIN</v>
      </c>
      <c r="AB40" s="18">
        <f t="shared" si="12"/>
        <v>27</v>
      </c>
      <c r="AC40" s="18">
        <f t="shared" si="13"/>
        <v>6</v>
      </c>
      <c r="AD40" s="24">
        <f t="shared" si="14"/>
        <v>0.027777777777777776</v>
      </c>
      <c r="AE40" s="22">
        <f t="shared" si="15"/>
        <v>5</v>
      </c>
      <c r="AF40" s="23">
        <f t="shared" si="16"/>
        <v>-30</v>
      </c>
      <c r="AG40" s="18" t="e">
        <f t="shared" si="17"/>
        <v>#N/A</v>
      </c>
      <c r="AH40" s="18" t="e">
        <f t="shared" si="18"/>
        <v>#N/A</v>
      </c>
      <c r="AI40" s="18" t="e">
        <f t="shared" si="19"/>
        <v>#NUM!</v>
      </c>
      <c r="AJ40" s="18">
        <f t="shared" si="20"/>
        <v>29</v>
      </c>
      <c r="AK40" s="18">
        <f t="shared" si="21"/>
        <v>6</v>
      </c>
      <c r="AL40" s="25">
        <v>0</v>
      </c>
    </row>
    <row r="41" spans="9:24" ht="15" hidden="1">
      <c r="I41" s="48"/>
      <c r="X41" s="49"/>
    </row>
    <row r="42" ht="15" hidden="1">
      <c r="I42" s="48"/>
    </row>
    <row r="43" ht="15">
      <c r="I43" s="48"/>
    </row>
    <row r="44" ht="15">
      <c r="I44" s="48"/>
    </row>
    <row r="45" ht="15">
      <c r="I45" s="48"/>
    </row>
    <row r="46" ht="15">
      <c r="I46" s="48"/>
    </row>
  </sheetData>
  <sheetProtection password="E331" sheet="1"/>
  <printOptions/>
  <pageMargins left="0.511811024" right="0.511811024" top="0.787401575" bottom="0.787401575" header="0.31496062" footer="0.31496062"/>
  <pageSetup fitToHeight="1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Andre</cp:lastModifiedBy>
  <cp:lastPrinted>2014-05-02T18:03:18Z</cp:lastPrinted>
  <dcterms:created xsi:type="dcterms:W3CDTF">2013-01-11T12:38:53Z</dcterms:created>
  <dcterms:modified xsi:type="dcterms:W3CDTF">2014-05-06T17:04:19Z</dcterms:modified>
  <cp:category/>
  <cp:version/>
  <cp:contentType/>
  <cp:contentStatus/>
</cp:coreProperties>
</file>